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81" documentId="120_S{2AC9BD13-BADA-5192-A53E-5A8FF88502F6}" xr6:coauthVersionLast="47" xr6:coauthVersionMax="47" xr10:uidLastSave="{57B79CA2-178D-4847-AFFF-8C58EAC8865C}"/>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<sst xmlns="http://schemas.openxmlformats.org/spreadsheetml/2006/main" count="181545" uniqueCount="39149">
  <si>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</si>
  <si>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</si>
  <si>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</si>
  <si>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</si>
  <si>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</si>
  <si>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</si>
  <si>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</si>
  <si>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</si>
  <si>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</si>
  <si>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</si>
  <si>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</si>
  <si>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</si>
  <si>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</si>
  <si>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</si>
  <si>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</si>
  <si>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</si>
  <si>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</si>
  <si>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</si>
  <si>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</si>
  <si>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</si>
  <si>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</si>
  <si>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</si>
  <si>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</si>
  <si>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</si>
  <si>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</si>
  <si>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</si>
  <si>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</si>
  <si>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</si>
  <si>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</si>
  <si>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</si>
  <si>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</si>
  <si>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</si>
  <si>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</si>
  <si>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</si>
  <si>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</si>
  <si>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</si>
  <si>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</si>
  <si>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</si>
  <si>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</si>
  <si>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</si>
  <si>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</si>
  <si>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</si>
  <si>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</si>
  <si>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</si>
  <si>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</si>
  <si>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</si>
  <si>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</si>
  <si>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</si>
  <si>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</si>
  <si>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</si>
  <si>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</si>
  <si>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</si>
  <si>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</si>
  <si>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</si>
  <si>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</si>
  <si>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</si>
  <si>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</si>
  <si>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</si>
  <si>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</si>
  <si>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</si>
  <si>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</si>
  <si>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</si>
  <si>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</si>
  <si>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</si>
  <si>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</si>
  <si>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</si>
  <si>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</si>
  <si>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</si>
  <si>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</si>
  <si>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</si>
  <si>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</si>
  <si>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</si>
  <si>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</si>
  <si>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</si>
  <si>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</si>
  <si>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</si>
  <si>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</si>
  <si>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</si>
  <si>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</si>
  <si>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</si>
  <si>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</si>
  <si>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</si>
  <si>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</si>
  <si>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</si>
  <si>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</si>
  <si>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</si>
  <si>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</si>
  <si>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</si>
  <si>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</si>
  <si>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</si>
  <si>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</si>
  <si>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</si>
  <si>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</si>
  <si>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</si>
  <si>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</si>
  <si>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</si>
  <si>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</si>
  <si>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</si>
  <si>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</si>
  <si>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</si>
  <si>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</si>
  <si>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</si>
  <si>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</si>
  <si>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</si>
  <si>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</si>
  <si>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</si>
  <si>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</si>
  <si>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</si>
  <si>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</si>
  <si>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</si>
  <si>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</si>
  <si>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</si>
  <si>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</si>
  <si>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</si>
  <si>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</si>
  <si>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</si>
  <si>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</si>
  <si>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</si>
  <si>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</si>
  <si>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</si>
  <si>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</si>
  <si>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</si>
  <si>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</si>
  <si>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</si>
  <si>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</si>
  <si>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</si>
  <si>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</si>
  <si>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</si>
  <si>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</si>
  <si>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</si>
  <si>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</si>
  <si>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</si>
  <si>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</si>
  <si>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</si>
  <si>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</si>
  <si>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</si>
  <si>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</si>
  <si>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</si>
  <si>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</si>
  <si>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</si>
  <si>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</si>
  <si>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</si>
  <si>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</si>
  <si>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</si>
  <si>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</si>
  <si>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</si>
  <si>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</si>
  <si>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</si>
  <si>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</si>
  <si>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</si>
  <si>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</si>
  <si>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</si>
  <si>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</si>
  <si>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</si>
  <si>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</si>
  <si>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</si>
  <si>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</si>
  <si>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</si>
  <si>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</si>
  <si>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</si>
  <si>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</si>
  <si>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</si>
  <si>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</si>
  <si>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</si>
  <si>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</si>
  <si>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</si>
  <si>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</si>
  <si>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</si>
  <si>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</si>
  <si>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</si>
  <si>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</si>
  <si>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</si>
  <si>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</si>
  <si>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</si>
  <si>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</si>
  <si>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</si>
  <si>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</si>
  <si>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</si>
  <si>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</si>
  <si>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</si>
  <si>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</si>
  <si>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</si>
  <si>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</si>
  <si>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</si>
  <si>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</si>
  <si>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</si>
  <si>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</si>
  <si>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</si>
  <si>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</si>
  <si>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</si>
  <si>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</si>
  <si>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</si>
  <si>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</si>
  <si>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</si>
  <si>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</si>
  <si>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</si>
  <si>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</si>
  <si>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</si>
  <si>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</si>
  <si>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</si>
  <si>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</si>
  <si>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</si>
  <si>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</si>
  <si>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</si>
  <si>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</si>
  <si>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</si>
  <si>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</si>
  <si>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</si>
  <si>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</si>
  <si>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</si>
  <si>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</si>
  <si>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</si>
  <si>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</si>
  <si>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</si>
  <si>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</si>
  <si>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</si>
  <si>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</si>
  <si>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</si>
  <si>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</si>
  <si>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</si>
  <si>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</si>
  <si>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</si>
  <si>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</si>
  <si>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</si>
  <si>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</si>
  <si>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</si>
  <si>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</si>
  <si>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</si>
  <si>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</si>
  <si>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</si>
  <si>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</si>
  <si>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</si>
  <si>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</si>
  <si>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</si>
  <si>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</si>
  <si>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</si>
  <si>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</si>
  <si>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</si>
  <si>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</si>
  <si>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</si>
  <si>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</si>
  <si>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</si>
  <si>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</si>
  <si>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</si>
  <si>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</si>
  <si>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</si>
  <si>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</si>
  <si>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</si>
  <si>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</si>
  <si>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</si>
  <si>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</si>
  <si>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</si>
  <si>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</si>
  <si>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</si>
  <si>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</si>
  <si>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</si>
  <si>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</si>
  <si>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</si>
  <si>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</si>
  <si>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</si>
  <si>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</si>
  <si>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</si>
  <si>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</si>
  <si>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</si>
  <si>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</si>
  <si>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</si>
  <si>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</si>
  <si>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</si>
  <si>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</si>
  <si>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</si>
  <si>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</si>
  <si>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</si>
  <si>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</si>
  <si>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</si>
  <si>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</si>
  <si>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</si>
  <si>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</si>
  <si>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</si>
  <si>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</si>
  <si>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</si>
  <si>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</si>
  <si>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</si>
  <si>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</si>
  <si>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</si>
  <si>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</si>
  <si>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</si>
  <si>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</si>
  <si>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</si>
  <si>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</si>
  <si>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</si>
  <si>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</si>
  <si>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</si>
  <si>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</si>
  <si>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</si>
  <si>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</si>
  <si>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</si>
  <si>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</si>
  <si>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</si>
  <si>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</si>
  <si>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</si>
  <si>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</si>
  <si>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</si>
  <si>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</si>
  <si>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</si>
  <si>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</si>
  <si>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</si>
  <si>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</si>
  <si>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</si>
  <si>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</si>
  <si>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</si>
  <si>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</si>
  <si>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</si>
  <si>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</si>
  <si>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</si>
  <si>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</si>
  <si>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</si>
  <si>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</si>
  <si>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</si>
  <si>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</si>
  <si>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</si>
  <si>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</si>
  <si>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</si>
  <si>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</si>
  <si>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</si>
  <si>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</si>
  <si>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</si>
  <si>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</si>
  <si>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</si>
  <si>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</si>
  <si>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</si>
  <si>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</si>
  <si>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</si>
  <si>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</si>
  <si>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</si>
  <si>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</si>
  <si>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</si>
  <si>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</si>
  <si>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</si>
  <si>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</si>
  <si>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</si>
  <si>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</si>
  <si>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</si>
  <si>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</si>
  <si>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</si>
  <si>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</si>
  <si>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</si>
  <si>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</si>
  <si>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</si>
  <si>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</si>
  <si>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</si>
  <si>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</si>
  <si>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</si>
  <si>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</si>
  <si>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</si>
  <si>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</si>
  <si>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</si>
  <si>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</si>
  <si>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</si>
  <si>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</si>
  <si>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</si>
  <si>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</si>
  <si>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</si>
  <si>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</si>
  <si>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</si>
  <si>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</si>
  <si>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</si>
  <si>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</si>
  <si>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</si>
  <si>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</si>
  <si>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</si>
  <si>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</si>
  <si>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</si>
  <si>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</si>
  <si>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</si>
  <si>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</si>
  <si>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</si>
  <si>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</si>
  <si>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</si>
  <si>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</si>
  <si>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</si>
  <si>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</si>
  <si>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</si>
  <si>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</si>
  <si>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</si>
  <si>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</si>
  <si>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</si>
  <si>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</si>
  <si>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</si>
  <si>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</si>
  <si>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</si>
  <si>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</si>
  <si>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</si>
  <si>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</si>
  <si>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</si>
  <si>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</si>
  <si>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</si>
  <si>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</si>
  <si>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</si>
  <si>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</si>
  <si>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</si>
  <si>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</si>
  <si>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</si>
  <si>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</si>
  <si>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</si>
  <si>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</si>
  <si>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</si>
  <si>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</si>
  <si>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</si>
  <si>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</si>
  <si>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</si>
  <si>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</si>
  <si>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</si>
  <si>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</si>
  <si>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</si>
  <si>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</si>
  <si>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</si>
  <si>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</si>
  <si>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</si>
  <si>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</si>
  <si>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</si>
  <si>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</si>
  <si>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</si>
  <si>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</si>
  <si>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</si>
  <si>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</si>
  <si>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</si>
  <si>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</si>
  <si>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</si>
  <si>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</si>
  <si>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</si>
  <si>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</si>
  <si>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</si>
  <si>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</si>
  <si>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</si>
  <si>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</si>
  <si>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</si>
  <si>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</si>
  <si>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</si>
  <si>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</si>
  <si>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</si>
  <si>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</si>
  <si>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</si>
  <si>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</si>
  <si>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</si>
  <si>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</si>
  <si>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</si>
  <si>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</si>
  <si>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</si>
  <si>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</si>
  <si>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</si>
  <si>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</si>
  <si>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</si>
  <si>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</si>
  <si>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</si>
  <si>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</si>
  <si>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</si>
  <si>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</si>
  <si>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</si>
  <si>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</si>
  <si>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</si>
  <si>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</si>
  <si>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</si>
  <si>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</si>
  <si>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</si>
  <si>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</si>
  <si>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</si>
  <si>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</si>
  <si>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</si>
  <si>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</si>
  <si>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</si>
  <si>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</si>
  <si>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</si>
  <si>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</si>
  <si>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</si>
  <si>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</si>
  <si>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</si>
  <si>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</si>
  <si>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</si>
  <si>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</si>
  <si>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</si>
  <si>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</si>
  <si>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</si>
  <si>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</si>
  <si>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</si>
  <si>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</si>
  <si>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</si>
  <si>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</si>
  <si>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</si>
  <si>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</si>
  <si>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</si>
  <si>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</si>
  <si>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</si>
  <si>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</si>
  <si>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</si>
  <si>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</si>
  <si>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</si>
  <si>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</si>
  <si>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</si>
  <si>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</si>
  <si>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</si>
  <si>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</si>
  <si>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</si>
  <si>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</si>
  <si>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</si>
  <si>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</si>
  <si>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</si>
  <si>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</si>
  <si>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</si>
  <si>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</si>
  <si>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</si>
  <si>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</si>
  <si>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</si>
  <si>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</si>
  <si>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</si>
  <si>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</si>
  <si>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</si>
  <si>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</si>
  <si>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</si>
  <si>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</si>
  <si>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</si>
  <si>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</si>
  <si>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</si>
  <si>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</si>
  <si>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</si>
  <si>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</si>
  <si>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</si>
  <si>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</si>
  <si>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</si>
  <si>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</si>
  <si>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</si>
  <si>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</si>
  <si>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</si>
  <si>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</si>
  <si>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</si>
  <si>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</si>
  <si>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</si>
  <si>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</si>
  <si>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</si>
  <si>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</si>
  <si>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</si>
  <si>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</si>
  <si>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</si>
  <si>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</si>
  <si>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</si>
  <si>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</si>
  <si>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</si>
  <si>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</si>
  <si>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</si>
  <si>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</si>
  <si>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</si>
  <si>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</si>
  <si>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</si>
  <si>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</si>
  <si>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</si>
  <si>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</si>
  <si>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</si>
  <si>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</si>
  <si>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</si>
  <si>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</si>
  <si>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</si>
  <si>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</si>
  <si>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</si>
  <si>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</si>
  <si>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</si>
  <si>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</si>
  <si>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</si>
  <si>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</si>
  <si>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</si>
  <si>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</si>
  <si>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</si>
  <si>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</si>
  <si>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</si>
  <si>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</si>
  <si>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</si>
  <si>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</si>
  <si>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</si>
  <si>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</si>
  <si>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</si>
  <si>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</si>
  <si>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</si>
  <si>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</si>
  <si>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</si>
  <si>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</si>
  <si>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</si>
  <si>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</si>
  <si>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</si>
  <si>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</si>
  <si>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</si>
  <si>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</si>
  <si>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</si>
  <si>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</si>
  <si>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</si>
  <si>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</si>
  <si>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</si>
  <si>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</si>
  <si>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</si>
  <si>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</si>
  <si>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</si>
  <si>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</si>
  <si>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</si>
  <si>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</si>
  <si>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</si>
  <si>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</si>
  <si>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</si>
  <si>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</si>
  <si>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</si>
  <si>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</si>
  <si>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</si>
  <si>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</si>
  <si>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</si>
  <si>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</si>
  <si>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</si>
  <si>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</si>
  <si>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</si>
  <si>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</si>
  <si>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</si>
  <si>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</si>
  <si>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</si>
  <si>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</si>
  <si>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</si>
  <si>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</si>
  <si>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</si>
  <si>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</si>
  <si>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</si>
  <si>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</si>
  <si>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</si>
  <si>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</si>
  <si>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</si>
  <si>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</si>
  <si>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</si>
  <si>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</si>
  <si>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</si>
  <si>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</si>
  <si>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</si>
  <si>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</si>
  <si>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</si>
  <si>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</si>
  <si>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</si>
  <si>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</si>
  <si>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</si>
  <si>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</si>
  <si>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</si>
  <si>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</si>
  <si>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</si>
  <si>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</si>
  <si>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</si>
  <si>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</si>
  <si>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</si>
  <si>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</si>
  <si>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</si>
  <si>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</si>
  <si>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</si>
  <si>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</si>
  <si>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</si>
  <si>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</si>
  <si>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</si>
  <si>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</si>
  <si>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</si>
  <si>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</si>
  <si>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</si>
  <si>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</si>
  <si>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</si>
  <si>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</si>
  <si>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</si>
  <si>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</si>
  <si>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</si>
  <si>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</si>
  <si>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</si>
  <si>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</si>
  <si>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</si>
  <si>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</si>
  <si>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</si>
  <si>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</si>
  <si>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</si>
  <si>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</si>
  <si>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</si>
  <si>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</si>
  <si>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</si>
  <si>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</si>
  <si>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</si>
  <si>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</si>
  <si>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</si>
  <si>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</si>
  <si>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</si>
  <si>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</si>
  <si>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</si>
  <si>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</si>
  <si>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</si>
  <si>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</si>
  <si>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</si>
  <si>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</si>
  <si>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</si>
  <si>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</si>
  <si>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</si>
  <si>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</si>
  <si>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</si>
  <si>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</si>
  <si>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</si>
  <si>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</si>
  <si>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</si>
  <si>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</si>
  <si>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</si>
  <si>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</si>
  <si>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</si>
  <si>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</si>
  <si>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</si>
  <si>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</si>
  <si>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</si>
  <si>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</si>
  <si>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</si>
  <si>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</si>
  <si>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</si>
  <si>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</si>
  <si>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</si>
  <si>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</si>
  <si>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</si>
  <si>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</si>
  <si>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</si>
  <si>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</si>
  <si>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</si>
  <si>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</si>
  <si>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</si>
  <si>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</si>
  <si>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</si>
  <si>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</si>
  <si>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</si>
  <si>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</si>
  <si>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</si>
  <si>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</si>
  <si>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</si>
  <si>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</si>
  <si>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</si>
  <si>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</si>
  <si>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</si>
  <si>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</si>
  <si>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</si>
  <si>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</si>
  <si>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</si>
  <si>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</si>
  <si>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</si>
  <si>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</si>
  <si>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</si>
  <si>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</si>
  <si>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</si>
  <si>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</si>
  <si>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</si>
  <si>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</si>
  <si>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</si>
  <si>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</si>
  <si>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</si>
  <si>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</si>
  <si>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</si>
  <si>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</si>
  <si>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</si>
  <si>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</si>
  <si>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</si>
  <si>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</si>
  <si>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</si>
  <si>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</si>
  <si>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</si>
  <si>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</si>
  <si>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</si>
  <si>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</si>
  <si>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</si>
  <si>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</si>
  <si>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</si>
  <si>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</si>
  <si>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</si>
  <si>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</si>
  <si>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</si>
  <si>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</si>
  <si>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</si>
  <si>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</si>
  <si>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</si>
  <si>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</si>
  <si>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</si>
  <si>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</si>
  <si>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</si>
  <si>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</si>
  <si>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</si>
  <si>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</si>
  <si>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</si>
  <si>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</si>
  <si>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</si>
  <si>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</si>
  <si>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</si>
  <si>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</si>
  <si>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</si>
  <si>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</si>
  <si>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</si>
  <si>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</si>
  <si>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</si>
  <si>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</si>
  <si>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</si>
  <si>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</si>
  <si>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</si>
  <si>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</si>
  <si>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</si>
  <si>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</si>
  <si>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</si>
  <si>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</si>
  <si>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</si>
  <si>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</si>
  <si>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</si>
  <si>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</si>
  <si>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</si>
  <si>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</si>
  <si>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</si>
  <si>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</si>
  <si>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</si>
  <si>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</si>
  <si>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</si>
  <si>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</si>
  <si>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</si>
  <si>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</si>
  <si>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</si>
  <si>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</si>
  <si>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</si>
  <si>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</si>
  <si>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</si>
  <si>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</si>
  <si>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</si>
  <si>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</si>
  <si>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</si>
  <si>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</si>
  <si>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</si>
  <si>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</si>
  <si>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</si>
  <si>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</si>
  <si>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</si>
  <si>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</si>
  <si>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</si>
  <si>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</si>
  <si>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</si>
  <si>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</si>
  <si>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</si>
  <si>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</si>
  <si>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</si>
  <si>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</si>
  <si>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</si>
  <si>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</si>
  <si>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</si>
  <si>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</si>
  <si>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</si>
  <si>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</si>
  <si>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</si>
  <si>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</si>
  <si>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</si>
  <si>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</si>
  <si>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</si>
  <si>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</si>
  <si>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</si>
  <si>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</si>
  <si>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</si>
  <si>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</si>
  <si>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</si>
  <si>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</si>
  <si>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</si>
  <si>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</si>
  <si>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</si>
  <si>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</si>
  <si>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</si>
  <si>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</si>
  <si>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</si>
  <si>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</si>
  <si>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</si>
  <si>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</si>
  <si>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</si>
  <si>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</si>
  <si>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</si>
  <si>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</si>
  <si>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</si>
  <si>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</si>
  <si>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</si>
  <si>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</si>
  <si>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</si>
  <si>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</si>
  <si>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</si>
  <si>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</si>
  <si>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</si>
  <si>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</si>
  <si>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</si>
  <si>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</si>
  <si>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</si>
  <si>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</si>
  <si>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</si>
  <si>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</si>
  <si>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</si>
  <si>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</si>
  <si>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</si>
  <si>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</si>
  <si>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</si>
  <si>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</si>
  <si>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</si>
  <si>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</si>
  <si>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</si>
  <si>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</si>
  <si>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</si>
  <si>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</si>
  <si>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</si>
  <si>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</si>
  <si>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</si>
  <si>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</si>
  <si>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</si>
  <si>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</si>
  <si>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</si>
  <si>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</si>
  <si>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</si>
  <si>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</si>
  <si>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</si>
  <si>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</si>
  <si>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</si>
  <si>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</si>
  <si>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</si>
  <si>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</si>
  <si>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</si>
  <si>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</si>
  <si>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</si>
  <si>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</si>
  <si>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</si>
  <si>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</si>
  <si>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</si>
  <si>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</si>
  <si>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</si>
  <si>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</si>
  <si>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</si>
  <si>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</si>
  <si>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</si>
  <si>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</si>
  <si>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</si>
  <si>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</si>
  <si>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</si>
  <si>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</si>
  <si>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</si>
  <si>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</si>
  <si>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</si>
  <si>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</si>
  <si>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</si>
  <si>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</si>
  <si>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</si>
  <si>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</si>
  <si>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</si>
  <si>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</si>
  <si>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</si>
  <si>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</si>
  <si>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</si>
  <si>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</si>
  <si>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</si>
  <si>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</si>
  <si>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</si>
  <si>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</si>
  <si>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</si>
  <si>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</si>
  <si>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</si>
  <si>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</si>
  <si>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</si>
  <si>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</si>
  <si>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</si>
  <si>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</si>
  <si>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</si>
  <si>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</si>
  <si>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</si>
  <si>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</si>
  <si>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</si>
  <si>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</si>
  <si>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</si>
  <si>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</si>
  <si>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</si>
  <si>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</si>
  <si>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</si>
  <si>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</si>
  <si>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</si>
  <si>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</si>
  <si>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</si>
  <si>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</si>
  <si>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</si>
  <si>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</si>
  <si>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</si>
  <si>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</si>
  <si>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</si>
  <si>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</si>
  <si>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</si>
  <si>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</si>
  <si>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</si>
  <si>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</si>
  <si>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</si>
  <si>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</si>
  <si>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</si>
  <si>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</si>
  <si>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</si>
  <si>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</si>
  <si>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</si>
  <si>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</si>
  <si>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</si>
  <si>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</si>
  <si>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</si>
  <si>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</si>
  <si>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</si>
  <si>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</si>
  <si>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</si>
  <si>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</si>
  <si>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</si>
  <si>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</si>
  <si>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</si>
  <si>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</si>
  <si>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</si>
  <si>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</si>
  <si>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</si>
  <si>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</si>
  <si>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</si>
  <si>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</si>
  <si>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</si>
  <si>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</si>
  <si>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</si>
  <si>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</si>
  <si>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</si>
  <si>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</si>
  <si>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</si>
  <si>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</si>
  <si>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</si>
  <si>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</si>
  <si>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</si>
  <si>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</si>
  <si>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</si>
  <si>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</si>
  <si>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</si>
  <si>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</si>
  <si>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</si>
  <si>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</si>
  <si>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</si>
  <si>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</si>
  <si>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</si>
  <si>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</si>
  <si>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</si>
  <si>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</si>
  <si>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</si>
  <si>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</si>
  <si>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</si>
  <si>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</si>
  <si>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</si>
  <si>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</si>
  <si>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</si>
  <si>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</si>
  <si>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</si>
  <si>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</si>
  <si>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</si>
  <si>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</si>
  <si>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</si>
  <si>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</si>
  <si>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</si>
  <si>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</si>
  <si>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</si>
  <si>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</si>
  <si>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</si>
  <si>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</si>
  <si>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</si>
  <si>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</si>
  <si>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</si>
  <si>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</si>
  <si>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</si>
  <si>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</si>
  <si>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</si>
  <si>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</si>
  <si>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</si>
  <si>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</si>
  <si>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</si>
  <si>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</si>
  <si>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</si>
  <si>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</si>
  <si>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</si>
  <si>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</si>
  <si>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</si>
  <si>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</si>
  <si>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</si>
  <si>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</si>
  <si>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</si>
  <si>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</si>
  <si>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</si>
  <si>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</si>
  <si>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</si>
  <si>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</si>
  <si>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</si>
  <si>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</si>
  <si>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</si>
  <si>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</si>
  <si>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</si>
  <si>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</si>
  <si>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</si>
  <si>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</si>
  <si>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</si>
  <si>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</si>
  <si>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</si>
  <si>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</si>
  <si>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</si>
  <si>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</si>
  <si>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</si>
  <si>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</si>
  <si>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</si>
  <si>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</si>
  <si>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</si>
  <si>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</si>
  <si>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</si>
  <si>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</si>
  <si>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</si>
  <si>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</si>
  <si>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</si>
  <si>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</si>
  <si>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</si>
  <si>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</si>
  <si>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</si>
  <si>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</si>
  <si>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</si>
  <si>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</si>
  <si>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</si>
  <si>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</si>
  <si>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</si>
  <si>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</si>
  <si>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</si>
  <si>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</si>
  <si>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</si>
  <si>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</si>
  <si>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</si>
  <si>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</si>
  <si>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</si>
  <si>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</si>
  <si>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</si>
  <si>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</si>
  <si>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</si>
  <si>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</si>
  <si>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</si>
  <si>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</si>
  <si>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</si>
  <si>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</si>
  <si>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</si>
  <si>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</si>
  <si>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</si>
  <si>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</si>
  <si>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</si>
  <si>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</si>
  <si>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</si>
  <si>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</si>
  <si>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</si>
  <si>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</si>
  <si>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</si>
  <si>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</si>
  <si>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</si>
  <si>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</si>
  <si>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</si>
  <si>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</si>
  <si>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</si>
  <si>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</si>
  <si>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</si>
  <si>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</si>
  <si>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</si>
  <si>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</si>
  <si>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</si>
  <si>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</si>
  <si>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</si>
  <si>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</si>
  <si>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</si>
  <si>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</si>
  <si>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</si>
  <si>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</si>
  <si>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</si>
  <si>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</si>
  <si>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</si>
  <si>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</si>
  <si>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</si>
  <si>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</si>
  <si>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</si>
  <si>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</si>
  <si>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</si>
  <si>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</si>
  <si>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</si>
  <si>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</si>
  <si>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</si>
  <si>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</si>
  <si>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</si>
  <si>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</si>
  <si>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</si>
  <si>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</si>
  <si>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</si>
  <si>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</si>
  <si>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</si>
  <si>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</si>
  <si>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</si>
  <si>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</si>
  <si>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</si>
  <si>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</si>
  <si>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</si>
  <si>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</si>
  <si>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</si>
  <si>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</si>
  <si>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</si>
  <si>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</si>
  <si>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</si>
  <si>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</si>
  <si>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</si>
  <si>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</si>
  <si>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</si>
  <si>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</si>
  <si>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</si>
  <si>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</si>
  <si>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</si>
  <si>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</si>
  <si>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</si>
  <si>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</si>
  <si>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</si>
  <si>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</si>
  <si>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</si>
  <si>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</si>
  <si>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</si>
  <si>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</si>
  <si>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</si>
  <si>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</si>
  <si>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</si>
  <si>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</si>
  <si>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</si>
  <si>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</si>
  <si>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</si>
  <si>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</si>
  <si>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</si>
  <si>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</si>
  <si>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</si>
  <si>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</si>
  <si>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</si>
  <si>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</si>
  <si>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</si>
  <si>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</si>
  <si>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</si>
  <si>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</si>
  <si>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</si>
  <si>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</si>
  <si>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</si>
  <si>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</si>
  <si>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</si>
  <si>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</si>
  <si>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</si>
  <si>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</si>
  <si>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</si>
  <si>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</si>
  <si>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</si>
  <si>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</si>
  <si>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</si>
  <si>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</si>
  <si>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</si>
  <si>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</si>
  <si>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</si>
  <si>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</si>
  <si>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</si>
  <si>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</si>
  <si>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</si>
  <si>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</si>
  <si>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</si>
  <si>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</si>
  <si>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</si>
  <si>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</si>
  <si>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</si>
  <si>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</si>
  <si>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</si>
  <si>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</si>
  <si>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</si>
  <si>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</si>
  <si>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</si>
  <si>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</si>
  <si>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</si>
  <si>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</si>
  <si>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</si>
  <si>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</si>
  <si>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</si>
  <si>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</si>
  <si>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</si>
  <si>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</si>
  <si>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</si>
  <si>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</si>
  <si>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</si>
  <si>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</si>
  <si>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</si>
  <si>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</si>
  <si>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</si>
  <si>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</si>
  <si>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</si>
  <si>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</si>
  <si>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</si>
  <si>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</si>
  <si>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</si>
  <si>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</si>
  <si>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</si>
  <si>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</si>
  <si>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</si>
  <si>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</si>
  <si>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</si>
  <si>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</si>
  <si>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</si>
  <si>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</si>
  <si>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</si>
  <si>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</si>
  <si>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</si>
  <si>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</si>
  <si>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</si>
  <si>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</si>
  <si>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</si>
  <si>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</si>
  <si>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</si>
  <si>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</si>
  <si>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</si>
  <si>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</si>
  <si>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</si>
  <si>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</si>
  <si>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</si>
  <si>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</si>
  <si>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</si>
  <si>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</si>
  <si>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</si>
  <si>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</si>
  <si>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</si>
  <si>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</si>
  <si>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</si>
  <si>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</si>
  <si>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</si>
  <si>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</si>
  <si>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</si>
  <si>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</si>
  <si>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</si>
  <si>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</si>
  <si>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</si>
  <si>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</si>
  <si>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</si>
  <si>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</si>
  <si>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</si>
  <si>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</si>
  <si>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</si>
  <si>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</si>
  <si>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</si>
  <si>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</si>
  <si>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</si>
  <si>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</si>
  <si>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</si>
  <si>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</si>
  <si>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</si>
  <si>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</si>
  <si>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</si>
  <si>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</si>
  <si>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</si>
  <si>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</si>
  <si>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</si>
  <si>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</si>
  <si>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</si>
  <si>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</si>
  <si>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</si>
  <si>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</si>
  <si>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</si>
  <si>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</si>
  <si>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</si>
  <si>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</si>
  <si>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</si>
  <si>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</si>
  <si>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</si>
  <si>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</si>
  <si>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</si>
  <si>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</si>
  <si>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</si>
  <si>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</si>
  <si>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</si>
  <si>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</si>
  <si>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</si>
  <si>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</si>
  <si>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</si>
  <si>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</si>
  <si>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</si>
  <si>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</si>
  <si>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</si>
  <si>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</si>
  <si>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</si>
  <si>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</si>
  <si>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</si>
  <si>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</si>
  <si>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</si>
  <si>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</si>
  <si>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</si>
  <si>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</si>
  <si>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</si>
  <si>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</si>
  <si>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</si>
  <si>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</si>
  <si>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</si>
  <si>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</si>
  <si>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</si>
  <si>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</si>
  <si>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</si>
  <si>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</si>
  <si>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</si>
  <si>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</si>
  <si>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</si>
  <si>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</si>
  <si>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</si>
  <si>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</si>
  <si>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</si>
  <si>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</si>
  <si>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</si>
  <si>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</si>
  <si>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</si>
  <si>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</si>
  <si>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</si>
  <si>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</si>
  <si>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</si>
  <si>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</si>
  <si>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</si>
  <si>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</si>
  <si>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</si>
  <si>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</si>
  <si>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</si>
  <si>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</si>
  <si>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</si>
  <si>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</si>
  <si>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</si>
  <si>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</si>
  <si>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</si>
  <si>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</si>
  <si>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</si>
  <si>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</si>
  <si>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</si>
  <si>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</si>
  <si>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</si>
  <si>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</si>
  <si>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</si>
  <si>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</si>
  <si>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</si>
  <si>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</si>
  <si>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</si>
  <si>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</si>
  <si>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</si>
  <si>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</si>
  <si>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</si>
  <si>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</si>
  <si>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</si>
  <si>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</si>
  <si>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</si>
  <si>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</si>
  <si>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</si>
  <si>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</si>
  <si>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</si>
  <si>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</si>
  <si>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</si>
  <si>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</si>
  <si>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</si>
  <si>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</si>
  <si>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</si>
  <si>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</si>
  <si>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</si>
  <si>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</si>
  <si>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</si>
  <si>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</si>
  <si>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</si>
  <si>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</si>
  <si>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</si>
  <si>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</si>
  <si>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</si>
  <si>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</si>
  <si>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</si>
  <si>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</si>
  <si>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</si>
  <si>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</si>
  <si>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</si>
  <si>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</si>
  <si>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</si>
  <si>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</si>
  <si>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</si>
  <si>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</si>
  <si>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</si>
  <si>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</si>
  <si>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</si>
  <si>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</si>
  <si>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</si>
  <si>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</si>
  <si>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</si>
  <si>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</si>
  <si>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</si>
  <si>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</si>
  <si>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</si>
  <si>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</si>
  <si>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</si>
  <si>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</si>
  <si>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</si>
  <si>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</si>
  <si>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</si>
  <si>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</si>
  <si>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</si>
  <si>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</si>
  <si>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</si>
  <si>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</si>
  <si>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</si>
  <si>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</si>
  <si>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</si>
  <si>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</si>
  <si>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</si>
  <si>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</si>
  <si>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</si>
  <si>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</si>
  <si>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</si>
  <si>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</si>
  <si>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</si>
  <si>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</si>
  <si>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</si>
  <si>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</si>
  <si>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</si>
  <si>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</si>
  <si>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</si>
  <si>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</si>
  <si>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</si>
  <si>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</si>
  <si>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</si>
  <si>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</si>
  <si>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</si>
  <si>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</si>
  <si>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</si>
  <si>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</si>
  <si>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</si>
  <si>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</si>
  <si>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</si>
  <si>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</si>
  <si>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</si>
  <si>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</si>
  <si>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</si>
  <si>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</si>
  <si>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</si>
  <si>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</si>
  <si>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</si>
  <si>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</si>
  <si>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</si>
  <si>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</si>
  <si>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</si>
  <si>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</si>
  <si>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</si>
  <si>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</si>
  <si>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</si>
  <si>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</si>
  <si>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</si>
  <si>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</si>
  <si>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</si>
  <si>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</si>
  <si>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</si>
  <si>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</si>
  <si>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</si>
  <si>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</si>
  <si>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</si>
  <si>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</si>
  <si>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</si>
  <si>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</si>
  <si>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</si>
  <si>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</si>
  <si>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</si>
  <si>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</si>
  <si>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</si>
  <si>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</si>
  <si>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</si>
  <si>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</si>
  <si>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</si>
  <si>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</si>
  <si>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</si>
  <si>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</si>
  <si>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</si>
  <si>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</si>
  <si>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</si>
  <si>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</si>
  <si>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</si>
  <si>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</si>
  <si>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</si>
  <si>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</si>
  <si>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</si>
  <si>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</si>
  <si>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</si>
  <si>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</si>
  <si>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</si>
  <si>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</si>
  <si>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</si>
  <si>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</si>
  <si>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</si>
  <si>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</si>
  <si>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</si>
  <si>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</si>
  <si>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</si>
  <si>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</si>
  <si>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</si>
  <si>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</si>
  <si>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</si>
  <si>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</si>
  <si>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</si>
  <si>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</si>
  <si>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</si>
  <si>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</si>
  <si>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</si>
  <si>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</si>
  <si>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</si>
  <si>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</si>
  <si>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</si>
  <si>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</si>
  <si>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</si>
  <si>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</si>
  <si>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</si>
  <si>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</si>
  <si>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</si>
  <si>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</si>
  <si>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</si>
  <si>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</si>
  <si>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</si>
  <si>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</si>
  <si>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</si>
  <si>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</si>
  <si>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</si>
  <si>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</si>
  <si>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</si>
  <si>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</si>
  <si>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</si>
  <si>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</si>
  <si>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</si>
  <si>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</si>
  <si>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</si>
  <si>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</si>
  <si>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</si>
  <si>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</si>
  <si>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</si>
  <si>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</si>
  <si>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</si>
  <si>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</si>
  <si>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</si>
  <si>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</si>
  <si>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</si>
  <si>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</si>
  <si>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</si>
  <si>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</si>
  <si>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</si>
  <si>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</si>
  <si>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</si>
  <si>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</si>
  <si>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</si>
  <si>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</si>
  <si>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</si>
  <si>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</si>
  <si>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</si>
  <si>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</si>
  <si>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</si>
  <si>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</si>
  <si>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</si>
  <si>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</si>
  <si>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</si>
  <si>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</si>
  <si>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</si>
  <si>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</si>
  <si>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</si>
  <si>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</si>
  <si>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</si>
  <si>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</si>
  <si>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</si>
  <si>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</si>
  <si>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</si>
  <si>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</si>
  <si>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</si>
  <si>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</si>
  <si>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</si>
  <si>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</si>
  <si>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</si>
  <si>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</si>
  <si>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</si>
  <si>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</si>
  <si>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</si>
  <si>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</si>
  <si>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</si>
  <si>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</si>
  <si>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</si>
  <si>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</si>
  <si>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</si>
  <si>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</si>
  <si>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</si>
  <si>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</si>
  <si>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</si>
  <si>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</si>
  <si>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</si>
  <si>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</si>
  <si>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</si>
  <si>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</si>
  <si>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</si>
  <si>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</si>
  <si>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</si>
  <si>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</si>
  <si>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</si>
  <si>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</si>
  <si>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</si>
  <si>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</si>
  <si>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</si>
  <si>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</si>
  <si>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</si>
  <si>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</si>
  <si>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</si>
  <si>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</si>
  <si>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</si>
  <si>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</si>
  <si>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</si>
  <si>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</si>
  <si>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</si>
  <si>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</si>
  <si>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</si>
  <si>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</si>
  <si>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</si>
  <si>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</si>
  <si>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</si>
  <si>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</si>
  <si>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</si>
  <si>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</si>
  <si>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</si>
  <si>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</si>
  <si>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</si>
  <si>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</si>
  <si>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</si>
  <si>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</si>
  <si>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</si>
  <si>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</si>
  <si>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</si>
  <si>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</si>
  <si>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</si>
  <si>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</si>
  <si>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</si>
  <si>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</si>
  <si>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</si>
  <si>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</si>
  <si>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</si>
  <si>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</si>
  <si>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</si>
  <si>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</si>
  <si>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</si>
  <si>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</si>
  <si>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</si>
  <si>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</si>
  <si>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</si>
  <si>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</si>
  <si>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</si>
  <si>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</si>
  <si>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</si>
  <si>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</si>
  <si>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</si>
  <si>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</si>
  <si>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</si>
  <si>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</si>
  <si>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</si>
  <si>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</si>
  <si>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</si>
  <si>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</si>
  <si>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</si>
  <si>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</si>
  <si>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</si>
  <si>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</si>
  <si>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</si>
  <si>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</si>
  <si>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</si>
  <si>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</si>
  <si>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</si>
  <si>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</si>
  <si>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</si>
  <si>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</si>
  <si>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</si>
  <si>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</si>
  <si>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</si>
  <si>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</si>
  <si>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</si>
  <si>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</si>
  <si>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</si>
  <si>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</si>
  <si>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</si>
  <si>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</si>
  <si>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</si>
  <si>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</si>
  <si>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</si>
  <si>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</si>
  <si>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</si>
  <si>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</si>
  <si>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</si>
  <si>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</si>
  <si>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</si>
  <si>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</si>
  <si>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</si>
  <si>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</si>
  <si>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</si>
  <si>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</si>
  <si>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</si>
  <si>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</si>
  <si>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</si>
  <si>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</si>
  <si>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</si>
  <si>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</si>
  <si>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</si>
  <si>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</si>
  <si>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</si>
  <si>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</si>
  <si>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</si>
  <si>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</si>
  <si>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</si>
  <si>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</si>
  <si>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</si>
  <si>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</si>
  <si>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</si>
  <si>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</si>
  <si>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</si>
  <si>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</si>
  <si>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</si>
  <si>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</si>
  <si>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</si>
  <si>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</si>
  <si>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</si>
  <si>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</si>
  <si>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</si>
  <si>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</si>
  <si>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</si>
  <si>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</si>
  <si>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</si>
  <si>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</si>
  <si>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</si>
  <si>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</si>
  <si>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</si>
  <si>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</si>
  <si>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</si>
  <si>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</si>
  <si>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</si>
  <si>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</si>
  <si>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</si>
  <si>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</si>
  <si>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</si>
  <si>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</si>
  <si>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</si>
  <si>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</si>
  <si>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</si>
  <si>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</si>
  <si>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</si>
  <si>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</si>
  <si>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</si>
  <si>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</si>
  <si>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</si>
  <si>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</si>
  <si>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</si>
  <si>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</si>
  <si>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</si>
  <si>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</si>
  <si>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</si>
  <si>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</si>
  <si>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</si>
  <si>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</si>
  <si>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</si>
  <si>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</si>
  <si>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</si>
  <si>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</si>
  <si>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</si>
  <si>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</si>
  <si>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</si>
  <si>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</si>
  <si>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</si>
  <si>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</si>
  <si>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</si>
  <si>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</si>
  <si>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</si>
  <si>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</si>
  <si>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</si>
  <si>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</si>
  <si>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</si>
  <si>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</si>
  <si>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</si>
  <si>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</si>
  <si>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</si>
  <si>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</si>
  <si>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</si>
  <si>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</si>
  <si>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</si>
  <si>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</si>
  <si>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</si>
  <si>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</si>
  <si>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</si>
  <si>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</si>
  <si>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</si>
  <si>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</si>
  <si>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</si>
  <si>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</si>
  <si>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</si>
  <si>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</si>
  <si>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</si>
  <si>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</si>
  <si>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</si>
  <si>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</si>
  <si>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</si>
  <si>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</si>
  <si>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</si>
  <si>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</si>
  <si>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</si>
  <si>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</si>
  <si>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</si>
  <si>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</si>
  <si>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</si>
  <si>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</si>
  <si>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</si>
  <si>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</si>
  <si>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</si>
  <si>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</si>
  <si>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</si>
  <si>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</si>
  <si>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</si>
  <si>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</si>
  <si>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</si>
  <si>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</si>
  <si>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</si>
  <si>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</si>
  <si>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</si>
  <si>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</si>
  <si>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</si>
  <si>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</si>
  <si>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</si>
  <si>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</si>
  <si>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</si>
  <si>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</si>
  <si>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</si>
  <si>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</si>
  <si>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</si>
  <si>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</si>
  <si>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</si>
  <si>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</si>
  <si>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</si>
  <si>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</si>
  <si>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</si>
  <si>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</si>
  <si>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</si>
  <si>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</si>
  <si>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</si>
  <si>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</si>
  <si>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</si>
  <si>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</si>
  <si>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</si>
  <si>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</si>
  <si>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</si>
  <si>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</si>
  <si>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</si>
  <si>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</si>
  <si>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</si>
  <si>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</si>
  <si>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</si>
  <si>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</si>
  <si>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</si>
  <si>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</si>
  <si>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</si>
  <si>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</si>
  <si>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</si>
  <si>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</si>
  <si>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</si>
  <si>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</si>
  <si>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</si>
  <si>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</si>
  <si>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</si>
  <si>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</si>
  <si>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</si>
  <si>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</si>
  <si>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</si>
  <si>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</si>
  <si>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</si>
  <si>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</si>
  <si>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</si>
  <si>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</si>
  <si>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</si>
  <si>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</si>
  <si>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</si>
  <si>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</si>
  <si>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</si>
  <si>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</si>
  <si>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</si>
  <si>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</si>
  <si>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</si>
  <si>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</si>
  <si>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</si>
  <si>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</si>
  <si>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</si>
  <si>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</si>
  <si>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</si>
  <si>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</si>
  <si>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</si>
  <si>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</si>
  <si>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</si>
  <si>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</si>
  <si>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</si>
  <si>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</si>
  <si>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</si>
  <si>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</si>
  <si>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</si>
  <si>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</si>
  <si>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</si>
  <si>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</si>
  <si>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</si>
  <si>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</si>
  <si>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</si>
  <si>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</si>
  <si>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</si>
  <si>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</si>
  <si>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</si>
  <si>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</si>
  <si>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</si>
  <si>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</si>
  <si>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</si>
  <si>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</si>
  <si>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</si>
  <si>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</si>
  <si>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</si>
  <si>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</si>
  <si>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</si>
  <si>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</si>
  <si>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</si>
  <si>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</si>
  <si>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</si>
  <si>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</si>
  <si>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</si>
  <si>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</si>
  <si>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</si>
  <si>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</si>
  <si>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</si>
  <si>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</si>
  <si>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</si>
  <si>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</si>
  <si>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</si>
  <si>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</si>
  <si>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</si>
  <si>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</si>
  <si>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</si>
  <si>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</si>
  <si>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</si>
  <si>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</si>
  <si>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</si>
  <si>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</si>
  <si>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</si>
  <si>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</si>
  <si>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</si>
  <si>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</si>
  <si>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</si>
  <si>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</si>
  <si>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</si>
  <si>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</si>
  <si>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</si>
  <si>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</si>
  <si>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</si>
  <si>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</si>
  <si>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</si>
  <si>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</si>
  <si>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</si>
  <si>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</si>
  <si>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</si>
  <si>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</si>
  <si>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</si>
  <si>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</si>
  <si>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</si>
  <si>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</si>
  <si>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</si>
  <si>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</si>
  <si>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</si>
  <si>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</si>
  <si>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</si>
  <si>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</si>
  <si>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</si>
  <si>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</si>
  <si>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</si>
  <si>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</si>
  <si>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</si>
  <si>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</si>
  <si>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</si>
  <si>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</si>
  <si>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</si>
  <si>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</si>
  <si>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</si>
  <si>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</si>
  <si>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</si>
  <si>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</si>
  <si>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</si>
  <si>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</si>
  <si>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</si>
  <si>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</si>
  <si>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</si>
  <si>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</si>
  <si>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</si>
  <si>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</si>
  <si>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</si>
  <si>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</si>
  <si>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</si>
  <si>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</si>
  <si>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</si>
  <si>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</si>
  <si>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</si>
  <si>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</si>
  <si>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</si>
  <si>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</si>
  <si>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</si>
  <si>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</si>
  <si>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</si>
  <si>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</si>
  <si>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</si>
  <si>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</si>
  <si>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</si>
  <si>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</si>
  <si>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</si>
  <si>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</si>
  <si>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</si>
  <si>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</si>
  <si>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</si>
  <si>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</si>
  <si>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</si>
  <si>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</si>
  <si>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</si>
  <si>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</si>
  <si>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</si>
  <si>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</si>
  <si>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</si>
  <si>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</si>
  <si>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</si>
  <si>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</si>
  <si>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</si>
  <si>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</si>
  <si>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</si>
  <si>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</si>
  <si>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</si>
  <si>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</si>
  <si>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</si>
  <si>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</si>
  <si>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</si>
  <si>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</si>
  <si>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</si>
  <si>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</si>
  <si>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</si>
  <si>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</si>
  <si>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</si>
  <si>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</si>
  <si>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</si>
  <si>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</si>
  <si>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</si>
  <si>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</si>
  <si>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</si>
  <si>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</si>
  <si>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</si>
  <si>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</si>
  <si>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</si>
  <si>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</si>
  <si>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</si>
  <si>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</si>
  <si>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</si>
  <si>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</si>
  <si>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</si>
  <si>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</si>
  <si>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</si>
  <si>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</si>
  <si>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</si>
  <si>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</si>
  <si>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</si>
  <si>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</si>
  <si>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</si>
  <si>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</si>
  <si>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</si>
  <si>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</si>
  <si>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</si>
  <si>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</si>
  <si>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</si>
  <si>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</si>
  <si>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</si>
  <si>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</si>
  <si>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</si>
  <si>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</si>
  <si>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</si>
  <si>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</si>
  <si>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</si>
  <si>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</si>
  <si>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</si>
  <si>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</si>
  <si>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</si>
  <si>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</si>
  <si>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</si>
  <si>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</si>
  <si>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</si>
  <si>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</si>
  <si>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</si>
  <si>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</si>
  <si>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</si>
  <si>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</si>
  <si>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</si>
  <si>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</si>
  <si>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</si>
  <si>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</si>
  <si>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</si>
  <si>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</si>
  <si>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</si>
  <si>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</si>
  <si>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</si>
  <si>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</si>
  <si>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</si>
  <si>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</si>
  <si>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</si>
  <si>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</si>
  <si>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</si>
  <si>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</si>
  <si>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</si>
  <si>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</si>
  <si>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</si>
  <si>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</si>
  <si>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</si>
  <si>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</si>
  <si>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</si>
  <si>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</si>
  <si>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</si>
  <si>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</si>
  <si>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</si>
  <si>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</si>
  <si>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</si>
  <si>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</si>
  <si>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</si>
  <si>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</si>
  <si>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</si>
  <si>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</si>
  <si>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</si>
  <si>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</si>
  <si>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</si>
  <si>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</si>
  <si>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</si>
  <si>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</si>
  <si>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</si>
  <si>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</si>
  <si>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</si>
  <si>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</si>
  <si>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</si>
  <si>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</si>
  <si>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</si>
  <si>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</si>
  <si>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</si>
  <si>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</si>
  <si>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</si>
  <si>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</si>
  <si>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</si>
  <si>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</si>
  <si>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</si>
  <si>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</si>
  <si>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</si>
  <si>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</si>
  <si>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</si>
  <si>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</si>
  <si>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</si>
  <si>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</si>
  <si>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</si>
  <si>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</si>
  <si>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</si>
  <si>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</si>
  <si>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</si>
  <si>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</si>
  <si>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</si>
  <si>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</si>
  <si>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</si>
  <si>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</si>
  <si>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</si>
  <si>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</si>
  <si>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</si>
  <si>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</si>
  <si>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</si>
  <si>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</si>
  <si>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</si>
  <si>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</si>
  <si>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</si>
  <si>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</si>
  <si>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</si>
  <si>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</si>
  <si>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</si>
  <si>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</si>
  <si>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</si>
  <si>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</si>
  <si>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</si>
  <si>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</si>
  <si>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</si>
  <si>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</si>
  <si>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</si>
  <si>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</si>
  <si>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</si>
  <si>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</si>
  <si>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</si>
  <si>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</si>
  <si>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</si>
  <si>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</si>
  <si>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</si>
  <si>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</si>
  <si>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</si>
  <si>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</si>
  <si>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</si>
  <si>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</si>
  <si>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</si>
  <si>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</si>
  <si>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</si>
  <si>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</si>
  <si>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</si>
  <si>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</si>
  <si>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</si>
  <si>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</si>
  <si>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</si>
  <si>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</si>
  <si>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</si>
  <si>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</si>
  <si>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</si>
  <si>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</si>
  <si>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</si>
  <si>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</si>
  <si>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</si>
  <si>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</si>
  <si>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</si>
  <si>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</si>
  <si>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</si>
  <si>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</si>
  <si>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</si>
  <si>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</si>
  <si>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</si>
  <si>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</si>
  <si>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</si>
  <si>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</si>
  <si>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</si>
  <si>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</si>
  <si>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</si>
  <si>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</si>
  <si>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</si>
  <si>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</si>
  <si>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</si>
  <si>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</si>
  <si>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</si>
  <si>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</si>
  <si>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</si>
  <si>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</si>
  <si>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</si>
  <si>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</si>
  <si>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</si>
  <si>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</si>
  <si>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</si>
  <si>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</si>
  <si>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</si>
  <si>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</si>
  <si>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</si>
  <si>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</si>
  <si>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</si>
  <si>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</si>
  <si>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</si>
  <si>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</si>
  <si>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</si>
  <si>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</si>
  <si>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</si>
  <si>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</si>
  <si>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</si>
  <si>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</si>
  <si>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</si>
  <si>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</si>
  <si>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</si>
  <si>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</si>
  <si>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</si>
  <si>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</si>
  <si>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</si>
  <si>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</si>
  <si>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</si>
  <si>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</si>
  <si>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</si>
  <si>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</si>
  <si>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</si>
  <si>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</si>
  <si>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</si>
  <si>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</si>
  <si>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</si>
  <si>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</si>
  <si>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</si>
  <si>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</si>
  <si>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</si>
  <si>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</si>
  <si>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</si>
  <si>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</si>
  <si>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</si>
  <si>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</si>
  <si>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</si>
  <si>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</si>
  <si>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</si>
  <si>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</si>
  <si>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</si>
  <si>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</si>
  <si>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</si>
  <si>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</si>
  <si>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</si>
  <si>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</si>
  <si>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</si>
  <si>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</si>
  <si>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</si>
  <si>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</si>
  <si>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</si>
  <si>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</si>
  <si>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</si>
  <si>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</si>
  <si>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</si>
  <si>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</si>
  <si>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</si>
  <si>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</si>
  <si>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</si>
  <si>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</si>
  <si>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</si>
  <si>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</si>
  <si>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</si>
  <si>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</si>
  <si>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</si>
  <si>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</si>
  <si>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</si>
  <si>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</si>
  <si>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</si>
  <si>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</si>
  <si>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</si>
  <si>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</si>
  <si>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</si>
  <si>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</si>
  <si>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</si>
  <si>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</si>
  <si>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</si>
  <si>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</si>
  <si>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</si>
  <si>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</si>
  <si>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</si>
  <si>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</si>
  <si>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</si>
  <si>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</si>
  <si>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</si>
  <si>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</si>
  <si>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</si>
  <si>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</si>
  <si>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</si>
  <si>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</si>
  <si>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</si>
  <si>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</si>
  <si>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</si>
  <si>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</si>
  <si>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</si>
  <si>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</si>
  <si>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</si>
  <si>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</si>
  <si>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</si>
  <si>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</si>
  <si>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</si>
  <si>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</si>
  <si>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</si>
  <si>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</si>
  <si>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</si>
  <si>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</si>
  <si>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</si>
  <si>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</si>
  <si>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</si>
  <si>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</si>
  <si>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</si>
  <si>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</si>
  <si>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</si>
  <si>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</si>
  <si>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</si>
  <si>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</si>
  <si>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</si>
  <si>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</si>
  <si>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</si>
  <si>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</si>
  <si>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</si>
  <si>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</si>
  <si>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</si>
  <si>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</si>
  <si>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</si>
  <si>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</si>
  <si>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</si>
  <si>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</si>
  <si>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</si>
  <si>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</si>
  <si>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</si>
  <si>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</si>
  <si>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</si>
  <si>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</si>
  <si>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</si>
  <si>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</si>
  <si>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</si>
  <si>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</si>
  <si>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</si>
  <si>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</si>
  <si>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</si>
  <si>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</si>
  <si>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</si>
  <si>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</si>
  <si>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</si>
  <si>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</si>
  <si>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</si>
  <si>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</si>
  <si>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</si>
  <si>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</si>
  <si>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</si>
  <si>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</si>
  <si>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</si>
  <si>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</si>
  <si>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</si>
  <si>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</si>
  <si>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</si>
  <si>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</si>
  <si>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</si>
  <si>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</si>
  <si>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</si>
  <si>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</si>
  <si>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</si>
  <si>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</si>
  <si>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</si>
  <si>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</si>
  <si>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</si>
  <si>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</si>
  <si>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</si>
  <si>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</si>
  <si>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</si>
  <si>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</si>
  <si>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</si>
  <si>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</si>
  <si>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</si>
  <si>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</si>
  <si>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</si>
  <si>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</si>
  <si>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</si>
  <si>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</si>
  <si>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</si>
  <si>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</si>
  <si>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</si>
  <si>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</si>
  <si>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</si>
  <si>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</si>
  <si>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</si>
  <si>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</si>
  <si>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</si>
  <si>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</si>
  <si>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</si>
  <si>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</si>
  <si>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</si>
  <si>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</si>
  <si>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</si>
  <si>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</si>
  <si>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</si>
  <si>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</si>
  <si>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</si>
  <si>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</si>
  <si>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</si>
  <si>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</si>
  <si>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</si>
  <si>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</si>
  <si>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</si>
  <si>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</si>
  <si>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</si>
  <si>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</si>
  <si>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</si>
  <si>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</si>
  <si>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</si>
  <si>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</si>
  <si>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</si>
  <si>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</si>
  <si>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</si>
  <si>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</si>
  <si>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</si>
  <si>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</si>
  <si>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</si>
  <si>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</si>
  <si>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</si>
  <si>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</si>
  <si>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</si>
  <si>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</si>
  <si>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</si>
  <si>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</si>
  <si>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</si>
  <si>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</si>
  <si>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</si>
  <si>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</si>
  <si>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</si>
  <si>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</si>
  <si>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</si>
  <si>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</si>
  <si>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</si>
  <si>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</si>
  <si>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</si>
  <si>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</si>
  <si>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</si>
  <si>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</si>
  <si>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</si>
  <si>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</si>
  <si>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</si>
  <si>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</si>
  <si>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</si>
  <si>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</si>
  <si>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</si>
  <si>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</si>
  <si>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</si>
  <si>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</si>
  <si>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</si>
  <si>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</si>
  <si>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</si>
  <si>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</si>
  <si>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</si>
  <si>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</si>
  <si>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</si>
  <si>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</si>
  <si>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</si>
  <si>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</si>
  <si>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</si>
  <si>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</si>
  <si>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</si>
  <si>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</si>
  <si>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</si>
  <si>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</si>
  <si>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</si>
  <si>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</si>
  <si>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</si>
  <si>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</si>
  <si>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</si>
  <si>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</si>
  <si>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</si>
  <si>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</si>
  <si>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</si>
  <si>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</si>
  <si>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</si>
  <si>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</si>
  <si>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</si>
  <si>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</si>
  <si>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</si>
  <si>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</si>
  <si>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</si>
  <si>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</si>
  <si>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</si>
  <si>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</si>
  <si>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</si>
  <si>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</si>
  <si>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</si>
  <si>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</si>
  <si>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</si>
  <si>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</si>
  <si>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</si>
  <si>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</si>
  <si>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</si>
  <si>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</si>
  <si>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</si>
  <si>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</si>
  <si>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</si>
  <si>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</si>
  <si>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</si>
  <si>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</si>
  <si>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</si>
  <si>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</si>
  <si>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</si>
  <si>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</si>
  <si>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</si>
  <si>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</si>
  <si>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</si>
  <si>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</si>
  <si>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</si>
  <si>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</si>
  <si>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</si>
  <si>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</si>
  <si>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</si>
  <si>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</si>
  <si>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</si>
  <si>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</si>
  <si>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</si>
  <si>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</si>
  <si>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</si>
  <si>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</si>
  <si>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</si>
  <si>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</si>
  <si>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</si>
  <si>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</si>
  <si>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</si>
  <si>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</si>
  <si>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</si>
  <si>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</si>
  <si>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</si>
  <si>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</si>
  <si>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</si>
  <si>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</si>
  <si>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</si>
  <si>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</si>
  <si>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</si>
  <si>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</si>
  <si>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</si>
  <si>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</si>
  <si>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</si>
  <si>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</si>
  <si>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</si>
  <si>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</si>
  <si>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</si>
  <si>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</si>
  <si>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</si>
  <si>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</si>
  <si>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</si>
  <si>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</si>
  <si>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</si>
  <si>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</si>
  <si>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</si>
  <si>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</si>
  <si>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</si>
  <si>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</si>
  <si>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</si>
  <si>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</si>
  <si>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</si>
  <si>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</si>
  <si>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</si>
  <si>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</si>
  <si>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</si>
  <si>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</si>
  <si>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</si>
  <si>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</si>
  <si>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</si>
  <si>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</si>
  <si>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</si>
  <si>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</si>
  <si>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</si>
  <si>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</si>
  <si>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</si>
  <si>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</si>
  <si>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</si>
  <si>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</si>
  <si>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</si>
  <si>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</si>
  <si>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</si>
  <si>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</si>
  <si>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</si>
  <si>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</si>
  <si>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</si>
  <si>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</si>
  <si>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</si>
  <si>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</si>
  <si>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</si>
  <si>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</si>
  <si>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</si>
  <si>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</si>
  <si>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</si>
  <si>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</si>
  <si>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</si>
  <si>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</si>
  <si>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</si>
  <si>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</si>
  <si>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</si>
  <si>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</si>
  <si>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</si>
  <si>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</si>
  <si>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</si>
  <si>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</si>
  <si>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</si>
  <si>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</si>
  <si>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</si>
  <si>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</si>
  <si>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</si>
  <si>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</si>
  <si>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</si>
  <si>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</si>
  <si>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</si>
  <si>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</si>
  <si>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</si>
  <si>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</si>
  <si>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</si>
  <si>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</si>
  <si>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</si>
  <si>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</si>
  <si>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</si>
  <si>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</si>
  <si>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</si>
  <si>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</si>
  <si>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</si>
  <si>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</si>
  <si>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</si>
  <si>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</si>
  <si>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</si>
  <si>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</si>
  <si>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</si>
  <si>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</si>
  <si>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</si>
  <si>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</si>
  <si>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</si>
  <si>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</si>
  <si>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</si>
  <si>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</si>
  <si>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</si>
  <si>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</si>
  <si>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</si>
  <si>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</si>
  <si>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</si>
  <si>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</si>
  <si>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</si>
  <si>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</si>
  <si>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</si>
  <si>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</si>
  <si>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</si>
  <si>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</si>
  <si>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</si>
  <si>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</si>
  <si>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</si>
  <si>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</si>
  <si>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</si>
  <si>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</si>
  <si>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</si>
  <si>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</si>
  <si>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</si>
  <si>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</si>
  <si>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</si>
  <si>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</si>
  <si>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</si>
  <si>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</si>
  <si>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</si>
  <si>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</si>
  <si>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</si>
  <si>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</si>
  <si>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</si>
  <si>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</si>
  <si>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</si>
  <si>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</si>
  <si>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</si>
  <si>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</si>
  <si>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</si>
  <si>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</si>
  <si>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</si>
  <si>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</si>
  <si>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</si>
  <si>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</si>
  <si>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</si>
  <si>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</si>
  <si>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</si>
  <si>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</si>
  <si>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</si>
  <si>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</si>
  <si>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</si>
  <si>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</si>
  <si>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</si>
  <si>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</si>
  <si>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</si>
  <si>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</si>
  <si>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</si>
  <si>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</si>
  <si>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</si>
  <si>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</si>
  <si>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</si>
  <si>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</si>
  <si>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</si>
  <si>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</si>
  <si>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</si>
  <si>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</si>
  <si>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</si>
  <si>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</si>
  <si>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</si>
  <si>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</si>
  <si>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</si>
  <si>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</si>
  <si>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</si>
  <si>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</si>
  <si>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</si>
  <si>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</si>
  <si>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</si>
  <si>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</si>
  <si>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</si>
  <si>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</si>
  <si>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</si>
  <si>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</si>
  <si>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</si>
  <si>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</si>
  <si>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</si>
  <si>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</si>
  <si>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</si>
  <si>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</si>
  <si>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</si>
  <si>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</si>
  <si>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</si>
  <si>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</si>
  <si>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</si>
  <si>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</si>
  <si>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</si>
  <si>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</si>
  <si>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</si>
  <si>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</si>
  <si>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</si>
  <si>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</si>
  <si>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</si>
  <si>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</si>
  <si>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</si>
  <si>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</si>
  <si>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</si>
  <si>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</si>
  <si>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</si>
  <si>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</si>
  <si>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</si>
  <si>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</si>
  <si>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</si>
  <si>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</si>
  <si>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</si>
  <si>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</si>
  <si>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</si>
  <si>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</si>
  <si>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</si>
  <si>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</si>
  <si>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</si>
  <si>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</si>
  <si>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</si>
  <si>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</si>
  <si>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</si>
  <si>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</si>
  <si>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</si>
  <si>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</si>
  <si>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</si>
  <si>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</si>
  <si>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</si>
  <si>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</si>
  <si>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</si>
  <si>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</si>
  <si>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</si>
  <si>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</si>
  <si>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</si>
  <si>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</si>
  <si>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</si>
  <si>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</si>
  <si>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</si>
  <si>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</si>
  <si>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</si>
  <si>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</si>
  <si>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</si>
  <si>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</si>
  <si>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</si>
  <si>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</si>
  <si>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</si>
  <si>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</si>
  <si>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</si>
  <si>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</si>
  <si>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</si>
  <si>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</si>
  <si>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</si>
  <si>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</si>
  <si>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</si>
  <si>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</si>
  <si>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</si>
  <si>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</si>
  <si>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</si>
  <si>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</si>
  <si>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</si>
  <si>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</si>
  <si>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</si>
  <si>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</si>
  <si>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</si>
  <si>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</si>
  <si>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</si>
  <si>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</si>
  <si>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</si>
  <si>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</si>
  <si>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</si>
  <si>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</si>
  <si>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</si>
  <si>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</si>
  <si>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</si>
  <si>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</si>
  <si>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</si>
  <si>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</si>
  <si>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</si>
  <si>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</si>
  <si>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</si>
  <si>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</si>
  <si>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</si>
  <si>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</si>
  <si>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</si>
  <si>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</si>
  <si>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</si>
  <si>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</si>
  <si>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</si>
  <si>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</si>
  <si>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</si>
  <si>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</si>
  <si>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</si>
  <si>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</si>
  <si>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</si>
  <si>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</si>
  <si>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</si>
  <si>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</si>
  <si>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</si>
  <si>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</si>
  <si>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</si>
  <si>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</si>
  <si>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</si>
  <si>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</si>
  <si>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</si>
  <si>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</si>
  <si>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</si>
  <si>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</si>
  <si>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</si>
  <si>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</si>
  <si>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</si>
  <si>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</si>
  <si>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</si>
  <si>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</si>
  <si>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</si>
  <si>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</si>
  <si>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</si>
  <si>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</si>
  <si>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</si>
  <si>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</si>
  <si>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</si>
  <si>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</si>
  <si>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</si>
  <si>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</si>
  <si>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</si>
  <si>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</si>
  <si>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</si>
  <si>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</si>
  <si>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</si>
  <si>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</si>
  <si>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</si>
  <si>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</si>
  <si>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</si>
  <si>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</si>
  <si>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</si>
  <si>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</si>
  <si>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</si>
  <si>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</si>
  <si>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</si>
  <si>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</si>
  <si>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</si>
  <si>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</si>
  <si>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</si>
  <si>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</si>
  <si>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</si>
  <si>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</si>
  <si>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</si>
  <si>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</si>
  <si>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</si>
  <si>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</si>
  <si>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</si>
  <si>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</si>
  <si>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</si>
  <si>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</si>
  <si>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</si>
  <si>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</si>
  <si>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</si>
  <si>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</si>
  <si>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</si>
  <si>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</si>
  <si>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</si>
  <si>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</si>
  <si>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</si>
  <si>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</si>
  <si>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</si>
  <si>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</si>
  <si>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</si>
  <si>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</si>
  <si>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</si>
  <si>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</si>
  <si>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</si>
  <si>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</si>
  <si>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</si>
  <si>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</si>
  <si>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</si>
  <si>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</si>
  <si>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</si>
  <si>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</si>
  <si>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</si>
  <si>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</si>
  <si>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</si>
  <si>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</si>
  <si>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</si>
  <si>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</si>
  <si>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</si>
  <si>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</si>
  <si>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</si>
  <si>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</si>
  <si>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</si>
  <si>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</si>
  <si>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</si>
  <si>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</si>
  <si>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</si>
  <si>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</si>
  <si>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</si>
  <si>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</si>
  <si>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</si>
  <si>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</si>
  <si>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</si>
  <si>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</si>
  <si>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</si>
  <si>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</si>
  <si>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</si>
  <si>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</si>
  <si>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</si>
  <si>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</si>
  <si>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</si>
  <si>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</si>
  <si>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</si>
  <si>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</si>
  <si>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</si>
  <si>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</si>
  <si>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</si>
  <si>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</si>
  <si>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</si>
  <si>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</si>
  <si>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</si>
  <si>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</si>
  <si>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</si>
  <si>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</si>
  <si>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</si>
  <si>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</si>
  <si>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</si>
  <si>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</si>
  <si>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</si>
  <si>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</si>
  <si>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</si>
  <si>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</si>
  <si>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</si>
  <si>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</si>
  <si>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</si>
  <si>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</si>
  <si>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</si>
  <si>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</si>
  <si>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</si>
  <si>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</si>
  <si>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</si>
  <si>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</si>
  <si>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</si>
  <si>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</si>
  <si>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</si>
  <si>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</si>
  <si>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</si>
  <si>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</si>
  <si>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</si>
  <si>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</si>
  <si>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</si>
  <si>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</si>
  <si>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</si>
  <si>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</si>
  <si>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</si>
  <si>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</si>
  <si>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</si>
  <si>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</si>
  <si>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</si>
  <si>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</si>
  <si>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</si>
  <si>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</si>
  <si>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</si>
  <si>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</si>
  <si>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</si>
  <si>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</si>
  <si>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</si>
  <si>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</si>
  <si>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</si>
  <si>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</si>
  <si>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</si>
  <si>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</si>
  <si>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</si>
  <si>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</si>
  <si>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</si>
  <si>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</si>
  <si>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</si>
  <si>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</si>
  <si>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</si>
  <si>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</si>
  <si>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</si>
  <si>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</si>
  <si>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</si>
  <si>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</si>
  <si>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</si>
  <si>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</si>
  <si>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</si>
  <si>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</si>
  <si>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</si>
  <si>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</si>
  <si>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</si>
  <si>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</si>
  <si>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</si>
  <si>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</si>
  <si>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</si>
  <si>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</si>
  <si>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</si>
  <si>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</si>
  <si>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</si>
  <si>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</si>
  <si>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</si>
  <si>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</si>
  <si>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</si>
  <si>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</si>
  <si>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</si>
  <si>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</si>
  <si>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</si>
  <si>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</si>
  <si>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</si>
  <si>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</si>
  <si>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</si>
  <si>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</si>
  <si>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</si>
  <si>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</si>
  <si>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</si>
  <si>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</si>
  <si>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</si>
  <si>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</si>
  <si>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</si>
  <si>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</si>
  <si>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</si>
  <si>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</si>
  <si>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</si>
  <si>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</si>
  <si>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</si>
  <si>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</si>
  <si>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</si>
  <si>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</si>
  <si>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</si>
  <si>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</si>
  <si>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</si>
  <si>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</si>
  <si>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</si>
  <si>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</si>
  <si>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</si>
  <si>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</si>
  <si>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</si>
  <si>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</si>
  <si>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</si>
  <si>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</si>
  <si>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</si>
  <si>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</si>
  <si>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</si>
  <si>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</si>
  <si>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</si>
  <si>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</si>
  <si>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</si>
  <si>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</si>
  <si>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</si>
  <si>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</si>
  <si>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</si>
  <si>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</si>
  <si>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</si>
  <si>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</si>
  <si>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</si>
  <si>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</si>
  <si>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</si>
  <si>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</si>
  <si>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</si>
  <si>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</si>
  <si>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</si>
  <si>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</si>
  <si>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</si>
  <si>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</si>
  <si>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</si>
  <si>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</si>
  <si>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</si>
  <si>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</si>
  <si>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</si>
  <si>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</si>
  <si>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</si>
  <si>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</si>
  <si>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</si>
  <si>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</si>
  <si>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</si>
  <si>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</si>
  <si>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</si>
  <si>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</si>
  <si>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</si>
  <si>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</si>
  <si>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</si>
  <si>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</si>
  <si>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</si>
  <si>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</si>
  <si>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</si>
  <si>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</si>
  <si>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</si>
  <si>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</si>
  <si>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</si>
  <si>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</si>
  <si>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</si>
  <si>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</si>
  <si>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</si>
  <si>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</si>
  <si>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</si>
  <si>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</si>
  <si>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</si>
  <si>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</si>
  <si>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</si>
  <si>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</si>
  <si>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</si>
  <si>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</si>
  <si>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</si>
  <si>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</si>
  <si>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</si>
  <si>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</si>
  <si>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</si>
  <si>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</si>
  <si>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</si>
  <si>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</si>
  <si>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</si>
  <si>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</si>
  <si>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</si>
  <si>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</si>
  <si>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</si>
  <si>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</si>
  <si>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</si>
  <si>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</si>
  <si>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</si>
  <si>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</si>
  <si>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</si>
  <si>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</si>
  <si>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</si>
  <si>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</si>
  <si>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</si>
  <si>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</si>
  <si>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</si>
  <si>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</si>
  <si>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</si>
  <si>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</si>
  <si>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</si>
  <si>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</si>
  <si>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</si>
  <si>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</si>
  <si>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</si>
  <si>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</si>
  <si>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</si>
  <si>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</si>
  <si>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</si>
  <si>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</si>
  <si>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</si>
  <si>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</si>
  <si>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</si>
  <si>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</si>
  <si>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</si>
  <si>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</si>
  <si>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</si>
  <si>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</si>
  <si>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</si>
  <si>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</si>
  <si>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</si>
  <si>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</si>
  <si>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</si>
  <si>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</si>
  <si>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</si>
  <si>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</si>
  <si>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</si>
  <si>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</si>
  <si>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</si>
  <si>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</si>
  <si>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</si>
  <si>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</si>
  <si>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</si>
  <si>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</si>
  <si>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</si>
  <si>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</si>
  <si>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</si>
  <si>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</si>
  <si>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</si>
  <si>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</si>
  <si>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</si>
  <si>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</si>
  <si>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</si>
  <si>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</si>
  <si>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</si>
  <si>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</si>
  <si>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</si>
  <si>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</si>
  <si>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</si>
  <si>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</si>
  <si>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</si>
  <si>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</si>
  <si>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</si>
  <si>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</si>
  <si>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</si>
  <si>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</si>
  <si>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</si>
  <si>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</si>
  <si>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</si>
  <si>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</si>
  <si>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</si>
  <si>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</si>
  <si>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</si>
  <si>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</si>
  <si>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</si>
  <si>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</si>
  <si>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</si>
  <si>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</si>
  <si>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</si>
  <si>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</si>
  <si>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</si>
  <si>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</si>
  <si>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</si>
  <si>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</si>
  <si>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</si>
  <si>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</si>
  <si>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</si>
  <si>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</si>
  <si>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</si>
  <si>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</si>
  <si>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</si>
  <si>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</si>
  <si>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</si>
  <si>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</si>
  <si>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</si>
  <si>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</si>
  <si>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</si>
  <si>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</si>
  <si>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</si>
  <si>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</si>
  <si>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</si>
  <si>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</si>
  <si>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</si>
  <si>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</si>
  <si>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</si>
  <si>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</si>
  <si>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</si>
  <si>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</si>
  <si>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</si>
  <si>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</si>
  <si>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</si>
  <si>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</si>
  <si>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</si>
  <si>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</si>
  <si>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</si>
  <si>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</si>
  <si>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</si>
  <si>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</si>
  <si>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</si>
  <si>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</si>
  <si>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</si>
  <si>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</si>
  <si>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</si>
  <si>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</si>
  <si>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</si>
  <si>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</si>
  <si>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</si>
  <si>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</si>
  <si>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</si>
  <si>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</si>
  <si>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</si>
  <si>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</si>
  <si>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</si>
  <si>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</si>
  <si>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</si>
  <si>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</si>
  <si>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</si>
  <si>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</si>
  <si>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</si>
  <si>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</si>
  <si>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</si>
  <si>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</si>
  <si>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</si>
  <si>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</si>
  <si>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</si>
  <si>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</si>
  <si>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</si>
  <si>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</si>
  <si>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</si>
  <si>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</si>
  <si>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</si>
  <si>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</si>
  <si>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</si>
  <si>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</si>
  <si>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</si>
  <si>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</si>
  <si>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</si>
  <si>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</si>
  <si>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</si>
  <si>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</si>
  <si>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</si>
  <si>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</si>
  <si>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</si>
  <si>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</si>
  <si>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</si>
  <si>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</si>
  <si>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</si>
  <si>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</si>
  <si>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</si>
  <si>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</si>
  <si>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</si>
  <si>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</si>
  <si>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</si>
  <si>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</si>
  <si>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</si>
  <si>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</si>
  <si>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</si>
  <si>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</si>
  <si>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</si>
  <si>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</si>
  <si>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</si>
  <si>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</si>
  <si>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</si>
  <si>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</si>
  <si>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</si>
  <si>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</si>
  <si>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</si>
  <si>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</si>
  <si>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</si>
  <si>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</si>
  <si>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</si>
  <si>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</si>
  <si>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</si>
  <si>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</si>
  <si>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</si>
  <si>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</si>
  <si>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</si>
  <si>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</si>
  <si>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</si>
  <si>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</si>
  <si>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</si>
  <si>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</si>
  <si>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</si>
  <si>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</si>
  <si>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</si>
  <si>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</si>
  <si>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</si>
  <si>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</si>
  <si>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</si>
  <si>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</si>
  <si>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</si>
  <si>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</si>
  <si>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</si>
  <si>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</si>
  <si>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</si>
  <si>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</si>
  <si>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</si>
  <si>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</si>
  <si>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</si>
  <si>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</si>
  <si>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</si>
  <si>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</si>
  <si>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</si>
  <si>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</si>
  <si>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</si>
  <si>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</si>
  <si>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</si>
  <si>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</si>
  <si>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</si>
  <si>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</si>
  <si>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</si>
  <si>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</si>
  <si>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</si>
  <si>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</si>
  <si>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</si>
  <si>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</si>
  <si>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</si>
  <si>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</si>
  <si>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</si>
  <si>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</si>
  <si>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</si>
  <si>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</si>
  <si>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</si>
  <si>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</si>
  <si>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</si>
  <si>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</si>
  <si>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</si>
  <si>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</si>
  <si>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</si>
  <si>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</si>
  <si>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</si>
  <si>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</si>
  <si>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</si>
  <si>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</si>
  <si>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</si>
  <si>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</si>
  <si>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</si>
  <si>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</si>
  <si>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</si>
  <si>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</si>
  <si>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</si>
  <si>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</si>
  <si>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</si>
  <si>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</si>
  <si>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</si>
  <si>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</si>
  <si>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</si>
  <si>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</si>
  <si>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</si>
  <si>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</si>
  <si>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</si>
  <si>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</si>
  <si>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</si>
  <si>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</si>
  <si>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</si>
  <si>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</si>
  <si>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</si>
  <si>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</si>
  <si>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</si>
  <si>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</si>
  <si>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</si>
  <si>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</si>
  <si>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</si>
  <si>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</si>
  <si>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</si>
  <si>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</si>
  <si>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</si>
  <si>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</si>
  <si>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</si>
  <si>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</si>
  <si>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</si>
  <si>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</si>
  <si>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</si>
  <si>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</si>
  <si>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</si>
  <si>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</si>
  <si>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</si>
  <si>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</si>
  <si>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</si>
  <si>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</si>
  <si>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</si>
  <si>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</si>
  <si>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</si>
  <si>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</si>
  <si>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</si>
  <si>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</si>
  <si>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</si>
  <si>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</si>
  <si>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</si>
  <si>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</si>
  <si>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</si>
  <si>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</si>
  <si>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</si>
  <si>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</si>
  <si>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</si>
  <si>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</si>
  <si>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</si>
  <si>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</si>
  <si>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</si>
  <si>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</si>
  <si>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</si>
  <si>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</si>
  <si>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</si>
  <si>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</si>
  <si>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</si>
  <si>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</si>
  <si>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</si>
  <si>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</si>
  <si>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</si>
  <si>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</si>
  <si>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</si>
  <si>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</si>
  <si>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</si>
  <si>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</si>
  <si>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</si>
  <si>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</si>
  <si>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</si>
  <si>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</si>
  <si>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</si>
  <si>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</si>
  <si>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</si>
  <si>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</si>
  <si>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</si>
  <si>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</si>
  <si>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</si>
  <si>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</si>
  <si>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</si>
  <si>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</si>
  <si>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</si>
  <si>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</si>
  <si>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</si>
  <si>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</si>
  <si>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</si>
  <si>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</si>
  <si>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</si>
  <si>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</si>
  <si>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</si>
  <si>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</si>
  <si>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</si>
  <si>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</si>
  <si>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</si>
  <si>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</si>
  <si>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</si>
  <si>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</si>
  <si>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</si>
  <si>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</si>
  <si>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</si>
  <si>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</si>
  <si>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</si>
  <si>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</si>
  <si>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</si>
  <si>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</si>
  <si>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</si>
  <si>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</si>
  <si>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</si>
  <si>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</si>
  <si>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</si>
  <si>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</si>
  <si>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</si>
  <si>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</si>
  <si>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</si>
  <si>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</si>
  <si>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</si>
  <si>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</si>
  <si>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</si>
  <si>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</si>
  <si>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</si>
  <si>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</si>
  <si>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</si>
  <si>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</si>
  <si>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</si>
  <si>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</si>
  <si>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</si>
  <si>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</si>
  <si>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</si>
  <si>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</si>
  <si>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</si>
  <si>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</si>
  <si>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</si>
  <si>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</si>
  <si>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</si>
  <si>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</si>
  <si>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</si>
  <si>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</si>
  <si>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</si>
  <si>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</si>
  <si>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</si>
  <si>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</si>
  <si>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</si>
  <si>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</si>
  <si>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</si>
  <si>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</si>
  <si>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</si>
  <si>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</si>
  <si>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</si>
  <si>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</si>
  <si>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</si>
  <si>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</si>
  <si>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</si>
  <si>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</si>
  <si>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</si>
  <si>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</si>
  <si>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</si>
  <si>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</si>
  <si>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</si>
  <si>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</si>
  <si>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</si>
  <si>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</si>
  <si>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</si>
  <si>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</si>
  <si>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</si>
  <si>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</si>
  <si>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</si>
  <si>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</si>
  <si>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</si>
  <si>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</si>
  <si>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</si>
  <si>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</si>
  <si>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</si>
  <si>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</si>
  <si>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</si>
  <si>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</si>
  <si>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</si>
  <si>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</si>
  <si>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</si>
  <si>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</si>
  <si>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</si>
  <si>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</si>
  <si>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</si>
  <si>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</si>
  <si>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</si>
  <si>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</si>
  <si>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</si>
  <si>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</si>
  <si>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</si>
  <si>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</si>
  <si>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</si>
  <si>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</si>
  <si>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</si>
  <si>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</si>
  <si>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</si>
  <si>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</si>
  <si>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</si>
  <si>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</si>
  <si>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</si>
  <si>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</si>
  <si>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</si>
  <si>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</si>
  <si>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</si>
  <si>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</si>
  <si>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</si>
  <si>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</si>
  <si>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</si>
  <si>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</si>
  <si>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</si>
  <si>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</si>
  <si>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</si>
  <si>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</si>
  <si>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</si>
  <si>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</si>
  <si>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</si>
  <si>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</si>
  <si>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</si>
  <si>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</si>
  <si>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</si>
  <si>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</si>
  <si>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</si>
  <si>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</si>
  <si>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</si>
  <si>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</si>
  <si>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</si>
  <si>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</si>
  <si>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</si>
  <si>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</si>
  <si>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</si>
  <si>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</si>
  <si>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</si>
  <si>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</si>
  <si>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</si>
  <si>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</si>
  <si>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</si>
  <si>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</si>
  <si>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</si>
  <si>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</si>
  <si>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</si>
  <si>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</si>
  <si>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</si>
  <si>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</si>
  <si>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</si>
  <si>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</si>
  <si>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</si>
  <si>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</si>
  <si>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</si>
  <si>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</si>
  <si>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</si>
  <si>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</si>
  <si>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</si>
  <si>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</si>
  <si>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</si>
  <si>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</si>
  <si>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</si>
  <si>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</si>
  <si>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</si>
  <si>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</si>
  <si>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</si>
  <si>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</si>
  <si>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</si>
  <si>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</si>
  <si>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</si>
  <si>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</si>
  <si>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</si>
  <si>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</si>
  <si>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</si>
  <si>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</si>
  <si>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</si>
  <si>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</si>
  <si>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</si>
  <si>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</si>
  <si>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</si>
  <si>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</si>
  <si>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</si>
  <si>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</si>
  <si>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</si>
  <si>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</si>
  <si>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</si>
  <si>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</si>
  <si>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</si>
  <si>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</si>
  <si>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</si>
  <si>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</si>
  <si>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</si>
  <si>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</si>
  <si>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</si>
  <si>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</si>
  <si>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</si>
  <si>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</si>
  <si>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</si>
  <si>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</si>
  <si>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</si>
  <si>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</si>
  <si>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</si>
  <si>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</si>
  <si>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</si>
  <si>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</si>
  <si>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</si>
  <si>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</si>
  <si>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</si>
  <si>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</si>
  <si>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</si>
  <si>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</si>
  <si>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</si>
  <si>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</si>
  <si>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</si>
  <si>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</si>
  <si>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</si>
  <si>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</si>
  <si>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</si>
  <si>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</si>
  <si>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</si>
  <si>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</si>
  <si>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</si>
  <si>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</si>
  <si>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</si>
  <si>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</si>
  <si>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</si>
  <si>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</si>
  <si>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</si>
  <si>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</si>
  <si>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</si>
  <si>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</si>
  <si>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</si>
  <si>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</si>
  <si>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</si>
  <si>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</si>
  <si>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</si>
  <si>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</si>
  <si>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</si>
  <si>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</si>
  <si>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</si>
  <si>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</si>
  <si>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</si>
  <si>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</si>
  <si>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</si>
  <si>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</si>
  <si>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</si>
  <si>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</si>
  <si>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</si>
  <si>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</si>
  <si>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</si>
  <si>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</si>
  <si>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</si>
  <si>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</si>
  <si>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</si>
  <si>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</si>
  <si>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</si>
  <si>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</si>
  <si>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</si>
  <si>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</si>
  <si>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</si>
  <si>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</si>
  <si>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</si>
  <si>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</si>
  <si>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</si>
  <si>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</si>
  <si>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</si>
  <si>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</si>
  <si>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</si>
  <si>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</si>
  <si>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</si>
  <si>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</si>
  <si>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</si>
  <si>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</si>
  <si>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</si>
  <si>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</si>
  <si>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</si>
  <si>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</si>
  <si>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</si>
  <si>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</si>
  <si>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</si>
  <si>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</si>
  <si>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</si>
  <si>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</si>
  <si>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</si>
  <si>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</si>
  <si>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</si>
  <si>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</si>
  <si>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</si>
  <si>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</si>
  <si>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</si>
  <si>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</si>
  <si>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</si>
  <si>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</si>
  <si>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</si>
  <si>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</si>
  <si>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</si>
  <si>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</si>
  <si>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</si>
  <si>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</si>
  <si>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</si>
  <si>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</si>
  <si>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</si>
  <si>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</si>
  <si>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</si>
  <si>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</si>
  <si>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</si>
  <si>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</si>
  <si>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</si>
  <si>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</si>
  <si>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</si>
  <si>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</si>
  <si>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</si>
  <si>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</si>
  <si>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</si>
  <si>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</si>
  <si>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</si>
  <si>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</si>
  <si>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</si>
  <si>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</si>
  <si>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</si>
  <si>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</si>
  <si>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</si>
  <si>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</si>
  <si>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</si>
  <si>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</si>
  <si>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</si>
  <si>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</si>
  <si>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</si>
  <si>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</si>
  <si>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</si>
  <si>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</si>
  <si>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</si>
  <si>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</si>
  <si>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</si>
  <si>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</si>
  <si>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</si>
  <si>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</si>
  <si>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</si>
  <si>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</si>
  <si>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</si>
  <si>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</si>
  <si>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</si>
  <si>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</si>
  <si>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</si>
  <si>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</si>
  <si>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</si>
  <si>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</si>
  <si>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</si>
  <si>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</si>
  <si>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</si>
  <si>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</si>
  <si>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</si>
  <si>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</si>
  <si>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</si>
  <si>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</si>
  <si>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</si>
  <si>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</si>
  <si>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</si>
  <si>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</si>
  <si>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</si>
  <si>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</si>
  <si>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</si>
  <si>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</si>
  <si>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</si>
  <si>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</si>
  <si>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</si>
  <si>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</si>
  <si>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</si>
  <si>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</si>
  <si>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</si>
  <si>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</si>
  <si>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</si>
  <si>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</si>
  <si>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</si>
  <si>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</si>
  <si>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</si>
  <si>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</si>
  <si>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</si>
  <si>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</si>
  <si>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</si>
  <si>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</si>
  <si>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</si>
  <si>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</si>
  <si>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</si>
  <si>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</si>
  <si>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</si>
  <si>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</si>
  <si>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</si>
  <si>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</si>
  <si>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</si>
  <si>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</si>
  <si>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</si>
  <si>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</si>
  <si>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</si>
  <si>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</si>
  <si>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</si>
  <si>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</si>
  <si>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</si>
  <si>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</si>
  <si>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</si>
  <si>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</si>
  <si>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</si>
  <si>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</si>
  <si>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</si>
  <si>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</si>
  <si>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</si>
  <si>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</si>
  <si>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</si>
  <si>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</si>
  <si>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</si>
  <si>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</si>
  <si>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</si>
  <si>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</si>
  <si>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</si>
  <si>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</si>
  <si>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</si>
  <si>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</si>
  <si>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</si>
  <si>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</si>
  <si>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</si>
  <si>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</si>
  <si>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</si>
  <si>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</si>
  <si>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</si>
  <si>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</si>
  <si>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</si>
  <si>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</si>
  <si>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</si>
  <si>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</si>
  <si>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</si>
  <si>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</si>
  <si>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</si>
  <si>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</si>
  <si>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</si>
  <si>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</si>
  <si>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</si>
  <si>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</si>
  <si>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</si>
  <si>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</si>
  <si>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</si>
  <si>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</si>
  <si>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</si>
  <si>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</si>
  <si>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</si>
  <si>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</si>
  <si>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</si>
  <si>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</si>
  <si>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</si>
  <si>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</si>
  <si>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</si>
  <si>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</si>
  <si>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</si>
  <si>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</si>
  <si>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</si>
  <si>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</si>
  <si>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</si>
  <si>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</si>
  <si>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</si>
  <si>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</si>
  <si>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</si>
  <si>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</si>
  <si>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</si>
  <si>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</si>
  <si>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</si>
  <si>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</si>
  <si>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</si>
  <si>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</si>
  <si>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</si>
  <si>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</si>
  <si>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</si>
  <si>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</si>
  <si>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</si>
  <si>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</si>
  <si>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</si>
  <si>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</si>
  <si>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</si>
  <si>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</si>
  <si>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</si>
  <si>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</si>
  <si>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</si>
  <si>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</si>
  <si>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</si>
  <si>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</si>
  <si>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</si>
  <si>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</si>
  <si>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</si>
  <si>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</si>
  <si>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</si>
  <si>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</si>
  <si>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</si>
  <si>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</si>
  <si>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</si>
  <si>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</si>
  <si>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</si>
  <si>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</si>
  <si>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</si>
  <si>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</si>
  <si>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</si>
  <si>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</si>
  <si>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</si>
  <si>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</si>
  <si>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</si>
  <si>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</si>
  <si>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</si>
  <si>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</si>
  <si>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</si>
  <si>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</si>
  <si>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</si>
  <si>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</si>
  <si>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</si>
  <si>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</si>
  <si>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</si>
  <si>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</si>
  <si>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</si>
  <si>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</si>
  <si>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</si>
  <si>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</si>
  <si>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</si>
  <si>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</si>
  <si>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</si>
  <si>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</si>
  <si>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</si>
  <si>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</si>
  <si>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</si>
  <si>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</si>
  <si>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</si>
  <si>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</si>
  <si>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</si>
  <si>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</si>
  <si>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</si>
  <si>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</si>
  <si>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</si>
  <si>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</si>
  <si>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</si>
  <si>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</si>
  <si>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</si>
  <si>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</si>
  <si>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</si>
  <si>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</si>
  <si>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</si>
  <si>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</si>
  <si>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</si>
  <si>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</si>
  <si>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</si>
  <si>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</si>
  <si>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</si>
  <si>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</si>
  <si>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</si>
  <si>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</si>
  <si>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</si>
  <si>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</si>
  <si>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</si>
  <si>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</si>
  <si>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</si>
  <si>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</si>
  <si>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</si>
  <si>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</si>
  <si>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</si>
  <si>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</si>
  <si>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</si>
  <si>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</si>
  <si>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</si>
  <si>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</si>
  <si>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</si>
  <si>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</si>
  <si>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</si>
  <si>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</si>
  <si>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</si>
  <si>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</si>
  <si>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</si>
  <si>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</si>
  <si>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</si>
  <si>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</si>
  <si>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</si>
  <si>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</si>
  <si>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</si>
  <si>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</si>
  <si>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</si>
  <si>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</si>
  <si>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</si>
  <si>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</si>
  <si>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</si>
  <si>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</si>
  <si>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</si>
  <si>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</si>
  <si>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</si>
  <si>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</si>
  <si>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</si>
  <si>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</si>
  <si>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</si>
  <si>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</si>
  <si>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</si>
  <si>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</si>
  <si>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</si>
  <si>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</si>
  <si>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</si>
  <si>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</si>
  <si>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</si>
  <si>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</si>
  <si>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</si>
  <si>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</si>
  <si>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</si>
  <si>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</si>
  <si>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</si>
  <si>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</si>
  <si>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</si>
  <si>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</si>
  <si>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</si>
  <si>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</si>
  <si>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</si>
  <si>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</si>
  <si>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</si>
  <si>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</si>
  <si>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</si>
  <si>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</si>
  <si>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</si>
  <si>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</si>
  <si>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</si>
  <si>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</si>
  <si>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</si>
  <si>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</si>
  <si>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</si>
  <si>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</si>
  <si>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</si>
  <si>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</si>
  <si>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</si>
  <si>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</si>
  <si>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</si>
  <si>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</si>
  <si>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</si>
  <si>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</si>
  <si>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</si>
  <si>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</si>
  <si>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</si>
  <si>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</si>
  <si>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</si>
  <si>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</si>
  <si>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</si>
  <si>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</si>
  <si>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</si>
  <si>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</si>
  <si>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</si>
  <si>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</si>
  <si>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</si>
  <si>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</si>
  <si>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</si>
  <si>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</si>
  <si>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</si>
  <si>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</si>
  <si>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</si>
  <si>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</si>
  <si>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</si>
  <si>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</si>
  <si>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</si>
  <si>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</si>
  <si>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</si>
  <si>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</si>
  <si>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</si>
  <si>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</si>
  <si>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</si>
  <si>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</si>
  <si>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</si>
  <si>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</si>
  <si>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</si>
  <si>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</si>
  <si>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</si>
  <si>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</si>
  <si>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</si>
  <si>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</si>
  <si>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</si>
  <si>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</si>
  <si>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</si>
  <si>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</si>
  <si>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</si>
  <si>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</si>
  <si>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</si>
  <si>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</si>
  <si>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</si>
  <si>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</si>
  <si>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</si>
  <si>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</si>
  <si>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</si>
  <si>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</si>
  <si>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</si>
  <si>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</si>
  <si>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</si>
  <si>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</si>
  <si>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</si>
  <si>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</si>
  <si>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</si>
  <si>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</si>
  <si>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</si>
  <si>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</si>
  <si>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</si>
  <si>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</si>
  <si>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</si>
  <si>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</si>
  <si>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</si>
  <si>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</si>
  <si>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</si>
  <si>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</si>
  <si>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</si>
  <si>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</si>
  <si>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</si>
  <si>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</si>
  <si>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</si>
  <si>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</si>
  <si>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</si>
  <si>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</si>
  <si>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</si>
  <si>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</si>
  <si>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</si>
  <si>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</si>
  <si>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</si>
  <si>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</si>
  <si>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</si>
  <si>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</si>
  <si>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</si>
  <si>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</si>
  <si>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</si>
  <si>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</si>
  <si>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</si>
  <si>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</si>
  <si>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</si>
  <si>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</si>
  <si>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</si>
  <si>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</si>
  <si>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</si>
  <si>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</si>
  <si>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</si>
  <si>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</si>
  <si>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</si>
  <si>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</si>
  <si>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</si>
  <si>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</si>
  <si>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</si>
  <si>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</si>
  <si>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</si>
  <si>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</si>
  <si>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</si>
  <si>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</si>
  <si>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</si>
  <si>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</si>
  <si>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</si>
  <si>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</si>
  <si>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</si>
  <si>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</si>
  <si>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</si>
  <si>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</si>
  <si>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</si>
  <si>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</si>
  <si>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</si>
  <si>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</si>
  <si>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</si>
  <si>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</si>
  <si>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</si>
  <si>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</si>
  <si>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</si>
  <si>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</si>
  <si>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</si>
  <si>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</si>
  <si>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</si>
  <si>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</si>
  <si>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</si>
  <si>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</si>
  <si>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</si>
  <si>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</si>
  <si>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</si>
  <si>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</si>
  <si>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</si>
  <si>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</si>
  <si>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</si>
  <si>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</si>
  <si>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</si>
  <si>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</si>
  <si>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</si>
  <si>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</si>
  <si>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</si>
  <si>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</si>
  <si>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</si>
  <si>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</si>
  <si>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</si>
  <si>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</si>
  <si>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</si>
  <si>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</si>
  <si>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</si>
  <si>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</si>
  <si>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</si>
  <si>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</si>
  <si>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</si>
  <si>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</si>
  <si>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</si>
  <si>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</si>
  <si>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</si>
  <si>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</si>
  <si>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</si>
  <si>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</si>
  <si>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</si>
  <si>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</si>
  <si>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</si>
  <si>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</si>
  <si>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</si>
  <si>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</si>
  <si>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</si>
  <si>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</si>
  <si>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</si>
  <si>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</si>
  <si>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</si>
  <si>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</si>
  <si>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</si>
  <si>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</si>
  <si>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</si>
  <si>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</si>
  <si>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</si>
  <si>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</si>
  <si>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</si>
  <si>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</si>
  <si>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</si>
  <si>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</si>
  <si>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</si>
  <si>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</si>
  <si>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</si>
  <si>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</si>
  <si>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</si>
  <si>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</si>
  <si>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</si>
  <si>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</si>
  <si>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</si>
  <si>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</si>
  <si>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</si>
  <si>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</si>
  <si>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</si>
  <si>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</si>
  <si>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</si>
  <si>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</si>
  <si>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</si>
  <si>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</si>
  <si>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</si>
  <si>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</si>
  <si>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</si>
  <si>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</si>
  <si>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</si>
  <si>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</si>
  <si>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</si>
  <si>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</si>
  <si>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</si>
  <si>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</si>
  <si>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</si>
  <si>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</si>
  <si>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</si>
  <si>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</si>
  <si>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</si>
  <si>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</si>
  <si>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</si>
  <si>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</si>
  <si>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</si>
  <si>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</si>
  <si>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</si>
  <si>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</si>
  <si>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</si>
  <si>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</si>
  <si>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</si>
  <si>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</si>
  <si>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</si>
  <si>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</si>
  <si>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</si>
  <si>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</si>
  <si>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</si>
  <si>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</si>
  <si>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</si>
  <si>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</si>
  <si>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</si>
  <si>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</si>
  <si>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</si>
  <si>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</si>
  <si>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</si>
  <si>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</si>
  <si>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</si>
  <si>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</si>
  <si>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</si>
  <si>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</si>
  <si>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</si>
  <si>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</si>
  <si>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</si>
  <si>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</si>
  <si>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</si>
  <si>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</si>
  <si>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</si>
  <si>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</si>
  <si>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</si>
  <si>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</si>
  <si>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</si>
  <si>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</si>
  <si>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</si>
  <si>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</si>
  <si>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</si>
  <si>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</si>
  <si>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</si>
  <si>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</si>
  <si>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</si>
  <si>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</si>
  <si>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</si>
  <si>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</si>
  <si>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</si>
  <si>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</si>
  <si>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</si>
  <si>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</si>
  <si>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</si>
  <si>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</si>
  <si>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</si>
  <si>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</si>
  <si>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</si>
  <si>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</si>
  <si>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</si>
  <si>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</si>
  <si>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</si>
  <si>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</si>
  <si>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</si>
  <si>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</si>
  <si>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</si>
  <si>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</si>
  <si>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</si>
  <si>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</si>
  <si>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</si>
  <si>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</si>
  <si>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</si>
  <si>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</si>
  <si>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</si>
  <si>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</si>
  <si>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</si>
  <si>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</si>
  <si>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</si>
  <si>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</si>
  <si>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</si>
  <si>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</si>
  <si>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</si>
  <si>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</si>
  <si>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</si>
  <si>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</si>
  <si>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</si>
  <si>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</si>
  <si>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</si>
  <si>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</si>
  <si>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</si>
  <si>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</si>
  <si>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</si>
  <si>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</si>
  <si>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</si>
  <si>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</si>
  <si>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</si>
  <si>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</si>
  <si>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</si>
  <si>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</si>
  <si>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</si>
  <si>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</si>
  <si>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</si>
  <si>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</si>
  <si>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</si>
  <si>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</si>
  <si>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</si>
  <si>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</si>
  <si>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</si>
  <si>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</si>
  <si>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</si>
  <si>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</si>
  <si>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</si>
  <si>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</si>
  <si>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</si>
  <si>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</si>
  <si>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</si>
  <si>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</si>
  <si>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</si>
  <si>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</si>
  <si>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</si>
  <si>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</si>
  <si>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</si>
  <si>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</si>
  <si>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</si>
  <si>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</si>
  <si>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</si>
  <si>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</si>
  <si>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</si>
  <si>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</si>
  <si>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</si>
  <si>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</si>
  <si>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</si>
  <si>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</si>
  <si>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</si>
  <si>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</si>
  <si>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</si>
  <si>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</si>
  <si>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</si>
  <si>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</si>
  <si>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</si>
  <si>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</si>
  <si>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</si>
  <si>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</si>
  <si>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</si>
  <si>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</si>
  <si>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</si>
  <si>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</si>
  <si>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</si>
  <si>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</si>
  <si>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</si>
  <si>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</si>
  <si>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</si>
  <si>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</si>
  <si>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</si>
  <si>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</si>
  <si>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</si>
  <si>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</si>
  <si>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</si>
  <si>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</si>
  <si>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</si>
  <si>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</si>
  <si>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</si>
  <si>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</si>
  <si>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</si>
  <si>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</si>
  <si>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</si>
  <si>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</si>
  <si>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</si>
  <si>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</si>
  <si>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</si>
  <si>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</si>
  <si>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</si>
  <si>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</si>
  <si>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</si>
  <si>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</si>
  <si>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</si>
  <si>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</si>
  <si>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</si>
  <si>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</si>
  <si>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</si>
  <si>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</si>
  <si>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</si>
  <si>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</si>
  <si>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</si>
  <si>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</si>
  <si>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</si>
  <si>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</si>
  <si>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</si>
  <si>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</si>
  <si>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</si>
  <si>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</si>
  <si>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</si>
  <si>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</si>
  <si>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</si>
  <si>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</si>
  <si>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</si>
  <si>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</si>
  <si>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</si>
  <si>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</si>
  <si>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</si>
  <si>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</si>
  <si>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</si>
  <si>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</si>
  <si>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</si>
  <si>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</si>
  <si>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</si>
  <si>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</si>
  <si>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</si>
  <si>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</si>
  <si>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</si>
  <si>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</si>
  <si>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</si>
  <si>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</si>
  <si>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</si>
  <si>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</si>
  <si>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</si>
  <si>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</si>
  <si>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</si>
  <si>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</si>
  <si>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</si>
  <si>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</si>
  <si>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</si>
  <si>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</si>
  <si>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</si>
  <si>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</si>
  <si>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</si>
  <si>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</si>
  <si>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</si>
  <si>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</si>
  <si>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</si>
  <si>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</si>
  <si>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</si>
  <si>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</si>
  <si>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</si>
  <si>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</si>
  <si>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</si>
  <si>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</si>
  <si>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</si>
  <si>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</si>
  <si>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</si>
  <si>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</si>
  <si>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</si>
  <si>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</si>
  <si>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</si>
  <si>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</si>
  <si>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</si>
  <si>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</si>
  <si>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</si>
  <si>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</si>
  <si>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</si>
  <si>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</si>
  <si>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</si>
  <si>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</si>
  <si>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</si>
  <si>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</si>
  <si>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</si>
  <si>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</si>
  <si>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</si>
  <si>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</si>
  <si>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</si>
  <si>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</si>
  <si>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</si>
  <si>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</si>
  <si>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</si>
  <si>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</si>
  <si>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</si>
  <si>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</si>
  <si>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</si>
  <si>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</si>
  <si>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</si>
  <si>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</si>
  <si>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</si>
  <si>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</si>
  <si>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</si>
  <si>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</si>
  <si>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</si>
  <si>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</si>
  <si>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</si>
  <si>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</si>
  <si>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</si>
  <si>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</si>
  <si>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</si>
  <si>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</si>
  <si>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</si>
  <si>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</si>
  <si>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</si>
  <si>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</si>
  <si>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</si>
  <si>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</si>
  <si>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</si>
  <si>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</si>
  <si>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</si>
  <si>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</si>
  <si>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</si>
  <si>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</si>
  <si>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</si>
  <si>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</si>
  <si>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</si>
  <si>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</si>
  <si>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</si>
  <si>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</si>
  <si>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</si>
  <si>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</si>
  <si>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</si>
  <si>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</si>
  <si>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</si>
  <si>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</si>
  <si>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</si>
  <si>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</si>
  <si>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</si>
  <si>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</si>
  <si>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</si>
  <si>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</si>
  <si>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</si>
  <si>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</si>
  <si>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</si>
  <si>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</si>
  <si>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</si>
  <si>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</si>
  <si>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</si>
  <si>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</si>
  <si>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</si>
  <si>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</si>
  <si>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</si>
  <si>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</si>
  <si>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</si>
  <si>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</si>
  <si>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</si>
  <si>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</si>
  <si>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</si>
  <si>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</si>
  <si>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</si>
  <si>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</si>
  <si>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</si>
  <si>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</si>
  <si>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</si>
  <si>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</si>
  <si>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</si>
  <si>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</si>
  <si>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</si>
  <si>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</si>
  <si>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</si>
  <si>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</si>
  <si>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</si>
  <si>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</si>
  <si>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</si>
  <si>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</si>
  <si>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</si>
  <si>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</si>
  <si>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</si>
  <si>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</si>
  <si>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</si>
  <si>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</si>
  <si>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</si>
  <si>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</si>
  <si>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</si>
  <si>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</si>
  <si>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</si>
  <si>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</si>
  <si>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</si>
  <si>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</si>
  <si>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</si>
  <si>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</si>
  <si>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</si>
  <si>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</si>
  <si>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</si>
  <si>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</si>
  <si>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</si>
  <si>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</si>
  <si>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</si>
  <si>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</si>
  <si>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</si>
  <si>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</si>
  <si>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</si>
  <si>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</si>
  <si>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</si>
  <si>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</si>
  <si>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</si>
  <si>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</si>
  <si>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</si>
  <si>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</si>
  <si>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</si>
  <si>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</si>
  <si>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</si>
  <si>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</si>
  <si>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</si>
  <si>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</si>
  <si>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</si>
  <si>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</si>
  <si>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</si>
  <si>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</si>
  <si>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</si>
  <si>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</si>
  <si>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</si>
  <si>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</si>
  <si>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</si>
  <si>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</si>
  <si>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</si>
  <si>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</si>
  <si>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</si>
  <si>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</si>
  <si>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</si>
  <si>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</si>
  <si>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</si>
  <si>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</si>
  <si>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</si>
  <si>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</si>
  <si>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</si>
  <si>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</si>
  <si>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</si>
  <si>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</si>
  <si>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</si>
  <si>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</si>
  <si>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</si>
  <si>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</si>
  <si>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</si>
  <si>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</si>
  <si>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</si>
  <si>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</si>
  <si>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</si>
  <si>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</si>
  <si>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</si>
  <si>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</si>
  <si>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</si>
  <si>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</si>
  <si>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</si>
  <si>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</si>
  <si>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</si>
  <si>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</si>
  <si>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</si>
  <si>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</si>
  <si>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</si>
  <si>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</si>
  <si>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</si>
  <si>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</si>
  <si>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</si>
  <si>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</si>
  <si>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</si>
  <si>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</si>
  <si>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</si>
  <si>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</si>
  <si>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</si>
  <si>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</si>
  <si>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</si>
  <si>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</si>
  <si>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</si>
  <si>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</si>
  <si>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</si>
  <si>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</si>
  <si>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</si>
  <si>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</si>
  <si>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</si>
  <si>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</si>
  <si>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</si>
  <si>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</si>
  <si>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</si>
  <si>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</si>
  <si>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</si>
  <si>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</si>
  <si>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</si>
  <si>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</si>
  <si>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</si>
  <si>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</si>
  <si>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</si>
  <si>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</si>
  <si>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</si>
  <si>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</si>
  <si>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</si>
  <si>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</si>
  <si>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</si>
  <si>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</si>
  <si>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</si>
  <si>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</si>
  <si>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</si>
  <si>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</si>
  <si>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</si>
  <si>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</si>
  <si>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</si>
  <si>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</si>
  <si>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</si>
  <si>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</si>
  <si>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</si>
  <si>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</si>
  <si>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</si>
  <si>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</si>
  <si>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</si>
  <si>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</si>
  <si>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</si>
  <si>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</si>
  <si>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</si>
  <si>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</si>
  <si>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</si>
  <si>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</si>
  <si>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</si>
  <si>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</si>
  <si>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</si>
  <si>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</si>
  <si>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</si>
  <si>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</si>
  <si>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</si>
  <si>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</si>
  <si>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</si>
  <si>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</si>
  <si>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</si>
  <si>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</si>
  <si>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</si>
  <si>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</si>
  <si>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</si>
  <si>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</si>
  <si>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</si>
  <si>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</si>
  <si>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</si>
  <si>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</si>
  <si>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</si>
  <si>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</si>
  <si>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</si>
  <si>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</si>
  <si>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</si>
  <si>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</si>
  <si>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</si>
  <si>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</si>
  <si>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</si>
  <si>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</si>
  <si>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</si>
  <si>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</si>
  <si>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</si>
  <si>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</si>
  <si>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</si>
  <si>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</si>
  <si>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</si>
  <si>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</si>
  <si>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</si>
  <si>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</si>
  <si>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</si>
  <si>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</si>
  <si>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</si>
  <si>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</si>
  <si>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</si>
  <si>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</si>
  <si>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</si>
  <si>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</si>
  <si>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</si>
  <si>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</si>
  <si>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</si>
  <si>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</si>
  <si>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</si>
  <si>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</si>
  <si>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</si>
  <si>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</si>
  <si>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</si>
  <si>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</si>
  <si>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</si>
  <si>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</si>
  <si>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</si>
  <si>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</si>
  <si>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</si>
  <si>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</si>
  <si>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</si>
  <si>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</si>
  <si>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</si>
  <si>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</si>
  <si>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</si>
  <si>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</si>
  <si>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</si>
  <si>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</si>
  <si>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</si>
  <si>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</si>
  <si>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</si>
  <si>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</si>
  <si>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</si>
  <si>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</si>
  <si>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</si>
  <si>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</si>
  <si>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</si>
  <si>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</si>
  <si>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</si>
  <si>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</si>
  <si>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</si>
  <si>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</si>
  <si>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</si>
  <si>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</si>
  <si>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</si>
  <si>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</si>
  <si>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</si>
  <si>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</si>
  <si>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</si>
  <si>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</si>
  <si>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</si>
  <si>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</si>
  <si>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</si>
  <si>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</si>
  <si>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</si>
  <si>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</si>
  <si>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</si>
  <si>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</si>
  <si>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</si>
  <si>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</si>
  <si>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</si>
  <si>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</si>
  <si>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</si>
  <si>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</si>
  <si>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</si>
  <si>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</si>
  <si>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</si>
  <si>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</si>
  <si>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</si>
  <si>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</si>
  <si>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</si>
  <si>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</si>
  <si>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</si>
  <si>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</si>
  <si>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</si>
  <si>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</si>
  <si>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</si>
  <si>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</si>
  <si>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</si>
  <si>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</si>
  <si>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</si>
  <si>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</si>
  <si>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</si>
  <si>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</si>
  <si>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</si>
  <si>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</si>
  <si>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</si>
  <si>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</si>
  <si>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</si>
  <si>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</si>
  <si>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</si>
  <si>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</si>
  <si>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</si>
  <si>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</si>
  <si>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</si>
  <si>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</si>
  <si>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</si>
  <si>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</si>
  <si>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</si>
  <si>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</si>
  <si>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</si>
  <si>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</si>
  <si>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</si>
  <si>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</si>
  <si>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</si>
  <si>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</si>
  <si>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</si>
  <si>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</si>
  <si>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</si>
  <si>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</si>
  <si>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</si>
  <si>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</si>
  <si>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</si>
  <si>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</si>
  <si>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</si>
  <si>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</si>
  <si>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</si>
  <si>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</si>
  <si>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</si>
  <si>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</si>
  <si>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</si>
  <si>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</si>
  <si>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</si>
  <si>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</si>
  <si>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</si>
  <si>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</si>
  <si>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</si>
  <si>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</si>
  <si>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</si>
  <si>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</si>
  <si>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</si>
  <si>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</si>
  <si>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</si>
  <si>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</si>
  <si>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</si>
  <si>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</si>
  <si>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</si>
  <si>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</si>
  <si>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</si>
  <si>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</si>
  <si>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</si>
  <si>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</si>
  <si>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</si>
  <si>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</si>
  <si>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</si>
  <si>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</si>
  <si>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</si>
  <si>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</si>
  <si>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</si>
  <si>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</si>
  <si>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</si>
  <si>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</si>
  <si>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</si>
  <si>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</si>
  <si>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</si>
  <si>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</si>
  <si>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</si>
  <si>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</si>
  <si>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</si>
  <si>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</si>
  <si>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</si>
  <si>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</si>
  <si>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</si>
  <si>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</si>
  <si>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</si>
  <si>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</si>
  <si>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</si>
  <si>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</si>
  <si>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</si>
  <si>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</si>
  <si>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</si>
  <si>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</si>
  <si>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</si>
  <si>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</si>
  <si>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</si>
  <si>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</si>
  <si>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</si>
  <si>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</si>
  <si>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</si>
  <si>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</si>
  <si>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</si>
  <si>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</si>
  <si>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</si>
  <si>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</si>
  <si>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</si>
  <si>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</si>
  <si>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</si>
  <si>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</si>
  <si>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</si>
  <si>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</si>
  <si>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</si>
  <si>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</si>
  <si>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</si>
  <si>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</si>
  <si>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</si>
  <si>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</si>
  <si>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</si>
  <si>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</si>
  <si>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</si>
  <si>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</si>
  <si>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</si>
  <si>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</si>
  <si>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</si>
  <si>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</si>
  <si>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</si>
  <si>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</si>
  <si>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</si>
  <si>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</si>
  <si>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</si>
  <si>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</si>
  <si>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</si>
  <si>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</si>
  <si>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</si>
  <si>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</si>
  <si>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</si>
  <si>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</si>
  <si>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</si>
  <si>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</si>
  <si>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</si>
  <si>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</si>
  <si>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</si>
  <si>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</si>
  <si>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</si>
  <si>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</si>
  <si>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</si>
  <si>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</si>
  <si>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</si>
  <si>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</si>
  <si>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</si>
  <si>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</si>
  <si>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</si>
  <si>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</si>
  <si>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</si>
  <si>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</si>
  <si>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</si>
  <si>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</si>
  <si>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</si>
  <si>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</si>
  <si>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</si>
  <si>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</si>
  <si>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</si>
  <si>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</si>
  <si>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</si>
  <si>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</si>
  <si>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</si>
  <si>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</si>
  <si>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</si>
  <si>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</si>
  <si>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</si>
  <si>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</si>
  <si>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</si>
  <si>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</si>
  <si>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</si>
  <si>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</si>
  <si>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</si>
  <si>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</si>
  <si>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</si>
  <si>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</si>
  <si>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</si>
  <si>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</si>
  <si>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</si>
  <si>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</si>
  <si>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</si>
  <si>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</si>
  <si>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</si>
  <si>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</si>
  <si>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</si>
  <si>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</si>
  <si>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</si>
  <si>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</si>
  <si>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</si>
  <si>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</si>
  <si>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</si>
  <si>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</si>
  <si>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</si>
  <si>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</si>
  <si>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</si>
  <si>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</si>
  <si>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</si>
  <si>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</si>
  <si>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</si>
  <si>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</si>
  <si>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</si>
  <si>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</si>
  <si>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</si>
  <si>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</si>
  <si>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</si>
  <si>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</si>
  <si>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</si>
  <si>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</si>
  <si>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</si>
  <si>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</si>
  <si>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</si>
  <si>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</si>
  <si>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</si>
  <si>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</si>
  <si>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</si>
  <si>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</si>
  <si>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</si>
  <si>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</si>
  <si>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</si>
  <si>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</si>
  <si>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</si>
  <si>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</si>
  <si>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</si>
  <si>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</si>
  <si>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</si>
  <si>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</si>
  <si>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</si>
  <si>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</si>
  <si>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</si>
  <si>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</si>
  <si>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</si>
  <si>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</si>
  <si>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</si>
  <si>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</si>
  <si>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</si>
  <si>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</si>
  <si>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</si>
  <si>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</si>
  <si>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</si>
  <si>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</si>
  <si>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</si>
  <si>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</si>
  <si>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</si>
  <si>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</si>
  <si>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</si>
  <si>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</si>
  <si>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</si>
  <si>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</si>
  <si>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</si>
  <si>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</si>
  <si>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</si>
  <si>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</si>
  <si>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</si>
  <si>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</si>
  <si>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</si>
  <si>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</si>
  <si>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</si>
  <si>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</si>
  <si>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</si>
  <si>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</si>
  <si>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</si>
  <si>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</si>
  <si>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</si>
  <si>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</si>
  <si>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</si>
  <si>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</si>
  <si>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</si>
  <si>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</si>
  <si>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</si>
  <si>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</si>
  <si>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</si>
  <si>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</si>
  <si>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</si>
  <si>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</si>
  <si>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</si>
  <si>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</si>
  <si>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</si>
  <si>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</si>
  <si>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</si>
  <si>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</si>
  <si>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</si>
  <si>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</si>
  <si>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</si>
  <si>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</si>
  <si>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</si>
  <si>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</si>
  <si>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</si>
  <si>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</si>
  <si>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</si>
  <si>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</si>
  <si>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</si>
  <si>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</si>
  <si>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</si>
  <si>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</si>
  <si>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</si>
  <si>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</si>
  <si>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</si>
  <si>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</si>
  <si>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</si>
  <si>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</si>
  <si>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</si>
  <si>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</si>
  <si>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</si>
  <si>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</si>
  <si>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</si>
  <si>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</si>
  <si>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</si>
  <si>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</si>
  <si>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</si>
  <si>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</si>
  <si>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</si>
  <si>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</si>
  <si>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</si>
  <si>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</si>
  <si>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</si>
  <si>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</si>
  <si>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</si>
  <si>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</si>
  <si>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</si>
  <si>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</si>
  <si>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</si>
  <si>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</si>
  <si>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</si>
  <si>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</si>
  <si>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</si>
  <si>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</si>
  <si>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</si>
  <si>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</si>
  <si>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</si>
  <si>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</si>
  <si>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</si>
  <si>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</si>
  <si>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</si>
  <si>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</si>
  <si>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</si>
  <si>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</si>
  <si>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</si>
  <si>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</si>
  <si>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</si>
  <si>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</si>
  <si>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</si>
  <si>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</si>
  <si>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</si>
  <si>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</si>
  <si>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</si>
  <si>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</si>
  <si>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</si>
  <si>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</si>
  <si>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</si>
  <si>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</si>
  <si>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</si>
  <si>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</si>
  <si>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</si>
  <si>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</si>
  <si>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</si>
  <si>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</si>
  <si>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</si>
  <si>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</si>
  <si>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</si>
  <si>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</si>
  <si>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</si>
  <si>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</si>
  <si>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</si>
  <si>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</si>
  <si>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</si>
  <si>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</si>
  <si>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</si>
  <si>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</si>
  <si>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</si>
  <si>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</si>
  <si>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</si>
  <si>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</si>
  <si>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</si>
  <si>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</si>
  <si>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</si>
  <si>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</si>
  <si>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</si>
  <si>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</si>
  <si>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</si>
  <si>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</si>
  <si>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</si>
  <si>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</si>
  <si>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</si>
  <si>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</si>
  <si>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</si>
  <si>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</si>
  <si>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</si>
  <si>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</si>
  <si>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</si>
  <si>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</si>
  <si>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</si>
  <si>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</si>
  <si>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</si>
  <si>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</si>
  <si>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</si>
  <si>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</si>
  <si>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</si>
  <si>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</si>
  <si>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</si>
  <si>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</si>
  <si>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</si>
  <si>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</si>
  <si>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</si>
  <si>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</si>
  <si>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</si>
  <si>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</si>
  <si>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</si>
  <si>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</si>
  <si>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</si>
  <si>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</si>
  <si>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</si>
  <si>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</si>
  <si>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</si>
  <si>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</si>
  <si>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</si>
  <si>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</si>
  <si>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</si>
  <si>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</si>
  <si>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</si>
  <si>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</si>
  <si>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</si>
  <si>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</si>
  <si>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</si>
  <si>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</si>
  <si>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</si>
  <si>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</si>
  <si>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</si>
  <si>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</si>
  <si>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</si>
  <si>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</si>
  <si>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</si>
  <si>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</si>
  <si>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</si>
  <si>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</si>
  <si>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</si>
  <si>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</si>
  <si>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</si>
  <si>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</si>
  <si>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</si>
  <si>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</si>
  <si>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</si>
  <si>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</si>
  <si>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</si>
  <si>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</si>
  <si>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</si>
  <si>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</si>
  <si>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</si>
  <si>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</si>
  <si>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</si>
  <si>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</si>
  <si>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</si>
  <si>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</si>
  <si>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</si>
  <si>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</si>
  <si>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</si>
  <si>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</si>
  <si>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</si>
  <si>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</si>
  <si>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</si>
  <si>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</si>
  <si>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</si>
  <si>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</si>
  <si>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</si>
  <si>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</si>
  <si>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</si>
  <si>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</si>
  <si>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</si>
  <si>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</si>
  <si>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</si>
  <si>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</si>
  <si>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</si>
  <si>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</si>
  <si>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</si>
  <si>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</si>
  <si>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</si>
  <si>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</si>
  <si>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</si>
  <si>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</si>
  <si>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</si>
  <si>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</si>
  <si>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</si>
  <si>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</si>
  <si>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</si>
  <si>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</si>
  <si>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</si>
  <si>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</si>
  <si>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</si>
  <si>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</si>
  <si>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</si>
  <si>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</si>
  <si>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</si>
  <si>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</si>
  <si>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</si>
  <si>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</si>
  <si>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</si>
  <si>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</si>
  <si>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</si>
  <si>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</si>
  <si>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</si>
  <si>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</si>
  <si>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</si>
  <si>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</si>
  <si>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</si>
  <si>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</si>
  <si>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</si>
  <si>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</si>
  <si>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</si>
  <si>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</si>
  <si>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</si>
  <si>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</si>
  <si>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</si>
  <si>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</si>
  <si>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</si>
  <si>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</si>
  <si>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</si>
  <si>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</si>
  <si>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</si>
  <si>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</si>
  <si>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</si>
  <si>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</si>
  <si>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</si>
  <si>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</si>
  <si>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</si>
  <si>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</si>
  <si>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</si>
  <si>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</si>
  <si>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</si>
  <si>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</si>
  <si>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</si>
  <si>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</si>
  <si>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</si>
  <si>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</si>
  <si>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</si>
  <si>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</si>
  <si>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</si>
  <si>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</si>
  <si>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</si>
  <si>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</si>
  <si>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</si>
  <si>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</si>
  <si>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</si>
  <si>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</si>
  <si>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</si>
  <si>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</si>
  <si>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</si>
  <si>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</si>
  <si>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</si>
  <si>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</si>
  <si>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</si>
  <si>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</si>
  <si>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</si>
  <si>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</si>
  <si>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</si>
  <si>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</si>
  <si>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</si>
  <si>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</si>
  <si>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</si>
  <si>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</si>
  <si>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</si>
  <si>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</si>
  <si>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</si>
  <si>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</si>
  <si>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</si>
  <si>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</si>
  <si>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</si>
  <si>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</si>
  <si>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</si>
  <si>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</si>
  <si>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</si>
  <si>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</si>
  <si>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</si>
  <si>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</si>
  <si>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</si>
  <si>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</si>
  <si>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</si>
  <si>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</si>
  <si>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</si>
  <si>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</si>
  <si>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</si>
  <si>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</si>
  <si>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</si>
  <si>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</si>
  <si>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</si>
  <si>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</si>
  <si>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</si>
  <si>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</si>
  <si>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</si>
  <si>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</si>
  <si>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</si>
  <si>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</si>
  <si>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</si>
  <si>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</si>
  <si>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</si>
  <si>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</si>
  <si>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</si>
  <si>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</si>
  <si>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</si>
  <si>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</si>
  <si>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</si>
  <si>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</si>
  <si>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</si>
  <si>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</si>
  <si>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</si>
  <si>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</si>
  <si>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</si>
  <si>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</si>
  <si>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</si>
  <si>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</si>
  <si>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</si>
  <si>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</si>
  <si>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</si>
  <si>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</si>
  <si>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</si>
  <si>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</si>
  <si>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</si>
  <si>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</si>
  <si>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</si>
  <si>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</si>
  <si>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</si>
  <si>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</si>
  <si>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</si>
  <si>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</si>
  <si>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</si>
  <si>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</si>
  <si>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</si>
  <si>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</si>
  <si>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</si>
  <si>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</si>
  <si>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</si>
  <si>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</si>
  <si>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</si>
  <si>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</si>
  <si>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</si>
  <si>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</si>
  <si>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</si>
  <si>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</si>
  <si>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</si>
  <si>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</si>
  <si>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</si>
  <si>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</si>
  <si>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</si>
  <si>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</si>
  <si>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</si>
  <si>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</si>
  <si>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</si>
  <si>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</si>
  <si>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</si>
  <si>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</si>
  <si>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</si>
  <si>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</si>
  <si>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</si>
  <si>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</si>
  <si>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</si>
  <si>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</si>
  <si>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</si>
  <si>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</si>
  <si>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</si>
  <si>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</si>
  <si>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</si>
  <si>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</si>
  <si>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</si>
  <si>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</si>
  <si>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</si>
  <si>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</si>
  <si>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</si>
  <si>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</si>
  <si>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</si>
  <si>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</si>
  <si>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</si>
  <si>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</si>
  <si>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</si>
  <si>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</si>
  <si>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</si>
  <si>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</si>
  <si>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</si>
  <si>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</si>
  <si>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</si>
  <si>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</si>
  <si>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</si>
  <si>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</si>
  <si>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</si>
  <si>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</si>
  <si>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</si>
  <si>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</si>
  <si>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</si>
  <si>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</si>
  <si>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</si>
  <si>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</si>
  <si>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</si>
  <si>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</si>
  <si>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</si>
  <si>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</si>
  <si>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</si>
  <si>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</si>
  <si>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</si>
  <si>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</si>
  <si>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</si>
  <si>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</si>
  <si>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</si>
  <si>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</si>
  <si>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</si>
  <si>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</si>
  <si>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</si>
  <si>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</si>
  <si>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</si>
  <si>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</si>
  <si>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</si>
  <si>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</si>
  <si>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</si>
  <si>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</si>
  <si>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</si>
  <si>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</si>
  <si>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</si>
  <si>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</si>
  <si>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</si>
  <si>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</si>
  <si>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</si>
  <si>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</si>
  <si>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</si>
  <si>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</si>
  <si>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</si>
  <si>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</si>
  <si>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</si>
  <si>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</si>
  <si>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</si>
  <si>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</si>
  <si>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</si>
  <si>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</si>
  <si>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</si>
  <si>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</si>
  <si>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</si>
  <si>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</si>
  <si>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</si>
  <si>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</si>
  <si>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</si>
  <si>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</si>
  <si>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</si>
  <si>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</si>
  <si>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</si>
  <si>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</si>
  <si>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</si>
  <si>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</si>
  <si>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</si>
  <si>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</si>
  <si>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</si>
  <si>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</si>
  <si>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</si>
  <si>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</si>
  <si>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</si>
  <si>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</si>
  <si>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</si>
  <si>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</si>
  <si>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</si>
  <si>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</si>
  <si>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</si>
  <si>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</si>
  <si>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</si>
  <si>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</si>
  <si>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</si>
  <si>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</si>
  <si>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</si>
  <si>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</si>
  <si>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</si>
  <si>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</si>
  <si>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</si>
  <si>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</si>
  <si>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</si>
  <si>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</si>
  <si>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</si>
  <si>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</si>
  <si>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</si>
  <si>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</si>
  <si>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</si>
  <si>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</si>
  <si>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</si>
  <si>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</si>
  <si>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</si>
  <si>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</si>
  <si>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</si>
  <si>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</si>
  <si>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</si>
  <si>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</si>
  <si>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</si>
  <si>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</si>
  <si>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</si>
  <si>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</si>
  <si>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</si>
  <si>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</si>
  <si>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</si>
  <si>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</si>
  <si>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</si>
  <si>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</si>
  <si>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</si>
  <si>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</si>
  <si>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</si>
  <si>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</si>
  <si>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</si>
  <si>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</si>
  <si>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</si>
  <si>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</si>
  <si>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</si>
  <si>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</si>
  <si>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</si>
  <si>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</si>
  <si>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</si>
  <si>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</si>
  <si>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</si>
  <si>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</si>
  <si>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</si>
  <si>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</si>
  <si>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</si>
  <si>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</si>
  <si>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</si>
  <si>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</si>
  <si>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</si>
  <si>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</si>
  <si>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</si>
  <si>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</si>
  <si>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</si>
  <si>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</si>
  <si>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</si>
  <si>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</si>
  <si>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</si>
  <si>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</si>
  <si>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</si>
  <si>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</si>
  <si>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</si>
  <si>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</si>
  <si>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</si>
  <si>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</si>
  <si>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</si>
  <si>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</si>
  <si>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</si>
  <si>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</si>
  <si>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</si>
  <si>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</si>
  <si>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</si>
  <si>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</si>
  <si>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</si>
  <si>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</si>
  <si>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</si>
  <si>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</si>
  <si>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</si>
  <si>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</si>
  <si>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</si>
  <si>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</si>
  <si>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</si>
  <si>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</si>
  <si>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</si>
  <si>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</si>
  <si>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</si>
  <si>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</si>
  <si>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</si>
  <si>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</si>
  <si>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</si>
  <si>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</si>
  <si>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</si>
  <si>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</si>
  <si>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</si>
  <si>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</si>
  <si>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</si>
  <si>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</si>
  <si>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</si>
  <si>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</si>
  <si>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</si>
  <si>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</si>
  <si>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</si>
  <si>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</si>
  <si>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</si>
  <si>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</si>
  <si>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</si>
  <si>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</si>
  <si>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</si>
  <si>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</si>
  <si>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</si>
  <si>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</si>
  <si>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</si>
  <si>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</si>
  <si>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</si>
  <si>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</si>
  <si>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</si>
  <si>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</si>
  <si>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</si>
  <si>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</si>
  <si>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</si>
  <si>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</si>
  <si>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</si>
  <si>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</si>
  <si>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</si>
  <si>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</si>
  <si>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</si>
  <si>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</si>
  <si>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</si>
  <si>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</si>
  <si>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</si>
  <si>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</si>
  <si>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</si>
  <si>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</si>
  <si>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</si>
  <si>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</si>
  <si>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</si>
  <si>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</si>
  <si>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</si>
  <si>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</si>
  <si>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</si>
  <si>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</si>
  <si>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</si>
  <si>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</si>
  <si>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</si>
  <si>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</si>
  <si>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</si>
  <si>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</si>
  <si>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</si>
  <si>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</si>
  <si>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</si>
  <si>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</si>
  <si>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</si>
  <si>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</si>
  <si>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</si>
  <si>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</si>
  <si>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</si>
  <si>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</si>
  <si>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</si>
  <si>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</si>
  <si>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</si>
  <si>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</si>
  <si>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</si>
  <si>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</si>
  <si>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</si>
  <si>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</si>
  <si>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</si>
  <si>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</si>
  <si>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</si>
  <si>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</si>
  <si>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</si>
  <si>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</si>
  <si>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</si>
  <si>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</si>
  <si>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</si>
  <si>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</si>
  <si>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</si>
  <si>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</si>
  <si>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</si>
  <si>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</si>
  <si>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</si>
  <si>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</si>
  <si>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</si>
  <si>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</si>
  <si>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</si>
  <si>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</si>
  <si>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</si>
  <si>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</si>
  <si>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</si>
  <si>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</si>
  <si>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</si>
  <si>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</si>
  <si>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</si>
  <si>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</si>
  <si>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</si>
  <si>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</si>
  <si>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</si>
  <si>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</si>
  <si>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</si>
  <si>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</si>
  <si>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</si>
  <si>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</si>
  <si>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</si>
  <si>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</si>
  <si>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</si>
  <si>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</si>
  <si>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</si>
  <si>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</si>
  <si>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</si>
  <si>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</si>
  <si>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</si>
  <si>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</si>
  <si>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</si>
  <si>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</si>
  <si>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</si>
  <si>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</si>
  <si>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</si>
  <si>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</si>
  <si>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</si>
  <si>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</si>
  <si>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</si>
  <si>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</si>
  <si>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</si>
  <si>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</si>
  <si>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</si>
  <si>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</si>
  <si>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</si>
  <si>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</si>
  <si>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</si>
  <si>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</si>
  <si>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</si>
  <si>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</si>
  <si>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</si>
  <si>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</si>
  <si>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</si>
  <si>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</si>
  <si>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</si>
  <si>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</si>
  <si>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</si>
  <si>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</si>
  <si>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</si>
  <si>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</si>
  <si>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</si>
  <si>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</si>
  <si>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</si>
  <si>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</si>
  <si>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</si>
  <si>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</si>
  <si>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</si>
  <si>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</si>
  <si>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</si>
  <si>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</si>
  <si>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</si>
  <si>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</si>
  <si>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</si>
  <si>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</si>
  <si>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</si>
  <si>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</si>
  <si>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</si>
  <si>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</si>
  <si>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</si>
  <si>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</si>
  <si>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</si>
  <si>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</si>
  <si>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</si>
  <si>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</si>
  <si>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</si>
  <si>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</si>
  <si>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</si>
  <si>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</si>
  <si>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</si>
  <si>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</si>
  <si>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</si>
  <si>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</si>
  <si>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</si>
  <si>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</si>
  <si>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</si>
  <si>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</si>
  <si>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</si>
  <si>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</si>
  <si>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</si>
  <si>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</si>
  <si>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</si>
  <si>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</si>
  <si>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</si>
  <si>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</si>
  <si>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</si>
  <si>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</si>
  <si>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</si>
  <si>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</si>
  <si>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</si>
  <si>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</si>
  <si>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</si>
  <si>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</si>
  <si>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</si>
  <si>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</si>
  <si>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</si>
  <si>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</si>
  <si>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</si>
  <si>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</si>
  <si>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</si>
  <si>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</si>
  <si>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</si>
  <si>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</si>
  <si>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</si>
  <si>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</si>
  <si>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</si>
  <si>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</si>
  <si>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</si>
  <si>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</si>
  <si>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</si>
  <si>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</si>
  <si>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</si>
  <si>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</si>
  <si>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</si>
  <si>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</si>
  <si>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</si>
  <si>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</si>
  <si>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</si>
  <si>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</si>
  <si>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</si>
  <si>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</si>
  <si>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</si>
  <si>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</si>
  <si>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</si>
  <si>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</si>
  <si>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</si>
  <si>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</si>
  <si>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</si>
  <si>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</si>
  <si>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</si>
  <si>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</si>
  <si>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</si>
  <si>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</si>
  <si>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</si>
  <si>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</si>
  <si>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</si>
  <si>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</si>
  <si>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</si>
  <si>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</si>
  <si>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</si>
  <si>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</si>
  <si>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</si>
  <si>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</si>
  <si>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</si>
  <si>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</si>
  <si>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</si>
  <si>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</si>
  <si>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</si>
  <si>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</si>
  <si>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</si>
  <si>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</si>
  <si>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</si>
  <si>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</si>
  <si>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</si>
  <si>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</si>
  <si>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</si>
  <si>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</si>
  <si>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</si>
  <si>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</si>
  <si>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</si>
  <si>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</si>
  <si>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</si>
  <si>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</si>
  <si>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</si>
  <si>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</si>
  <si>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</si>
  <si>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</si>
  <si>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</si>
  <si>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</si>
  <si>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</si>
  <si>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</si>
  <si>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</si>
  <si>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</si>
  <si>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</si>
  <si>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</si>
  <si>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</si>
  <si>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</si>
  <si>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</si>
  <si>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</si>
  <si>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</si>
  <si>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</si>
  <si>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</si>
  <si>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</si>
  <si>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</si>
  <si>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</si>
  <si>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</si>
  <si>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</si>
  <si>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</si>
  <si>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</si>
  <si>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</si>
  <si>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</si>
  <si>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</si>
  <si>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</si>
  <si>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</si>
  <si>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</si>
  <si>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</si>
  <si>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</si>
  <si>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</si>
  <si>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</si>
  <si>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</si>
  <si>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</si>
  <si>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</si>
  <si>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</si>
  <si>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</si>
  <si>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</si>
  <si>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</si>
  <si>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</si>
  <si>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</si>
  <si>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</si>
  <si>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</si>
  <si>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</si>
  <si>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</si>
  <si>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</si>
  <si>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</si>
  <si>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</si>
  <si>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</si>
  <si>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</si>
  <si>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</si>
  <si>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</si>
  <si>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</si>
  <si>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</si>
  <si>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</si>
  <si>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</si>
  <si>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</si>
  <si>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</si>
  <si>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</si>
  <si>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</si>
  <si>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</si>
  <si>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</si>
  <si>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</si>
  <si>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</si>
  <si>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</si>
  <si>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</si>
  <si>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</si>
  <si>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</si>
  <si>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</si>
  <si>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</si>
  <si>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</si>
  <si>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</si>
  <si>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</si>
  <si>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</si>
  <si>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</si>
  <si>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</si>
  <si>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</si>
  <si>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</si>
  <si>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</si>
  <si>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</si>
  <si>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</si>
  <si>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</si>
  <si>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</si>
  <si>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</si>
  <si>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</si>
  <si>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</si>
  <si>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</si>
  <si>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</si>
  <si>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</si>
  <si>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</si>
  <si>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</si>
  <si>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</si>
  <si>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</si>
  <si>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</si>
  <si>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</si>
  <si>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</si>
  <si>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</si>
  <si>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</si>
  <si>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</si>
  <si>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</si>
  <si>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</si>
  <si>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</si>
  <si>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</si>
  <si>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</si>
  <si>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</si>
  <si>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</si>
  <si>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</si>
  <si>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</si>
  <si>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</si>
  <si>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</si>
  <si>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</si>
  <si>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</si>
  <si>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</si>
  <si>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</si>
  <si>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</si>
  <si>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</si>
  <si>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</si>
  <si>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</si>
  <si>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</si>
  <si>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</si>
  <si>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</si>
  <si>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</si>
  <si>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</si>
  <si>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</si>
  <si>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</si>
  <si>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</si>
  <si>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</si>
  <si>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</si>
  <si>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</si>
  <si>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</si>
  <si>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</si>
  <si>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</si>
  <si>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</si>
  <si>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</si>
  <si>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</si>
  <si>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</si>
  <si>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</si>
  <si>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</si>
  <si>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</si>
  <si>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</si>
  <si>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</si>
  <si>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</si>
  <si>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</si>
  <si>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</si>
  <si>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</si>
  <si>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</si>
  <si>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</si>
  <si>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</si>
  <si>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</si>
  <si>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</si>
  <si>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</si>
  <si>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</si>
  <si>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</si>
  <si>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</si>
  <si>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</si>
  <si>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</si>
  <si>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</si>
  <si>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</si>
  <si>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</si>
  <si>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</si>
  <si>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</si>
  <si>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</si>
  <si>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</si>
  <si>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</si>
  <si>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</si>
  <si>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</si>
  <si>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</si>
  <si>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</si>
  <si>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</si>
  <si>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</si>
  <si>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</si>
  <si>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</si>
  <si>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</si>
  <si>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</si>
  <si>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</si>
  <si>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</si>
  <si>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</si>
  <si>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</si>
  <si>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</si>
  <si>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</si>
  <si>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</si>
  <si>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</si>
  <si>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</si>
  <si>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</si>
  <si>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</si>
  <si>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</si>
  <si>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</si>
  <si>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</si>
  <si>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</si>
  <si>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</si>
  <si>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</si>
  <si>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</si>
  <si>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</si>
  <si>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</si>
  <si>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</si>
  <si>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</si>
  <si>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</si>
  <si>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</si>
  <si>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</si>
  <si>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</si>
  <si>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</si>
  <si>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</si>
  <si>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</si>
  <si>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</si>
  <si>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</si>
  <si>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</si>
  <si>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</si>
  <si>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</si>
  <si>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</si>
  <si>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</si>
  <si>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</si>
  <si>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</si>
  <si>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</si>
  <si>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</si>
  <si>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</si>
  <si>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</si>
  <si>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</si>
  <si>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</si>
  <si>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</si>
  <si>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</si>
  <si>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</si>
  <si>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</si>
  <si>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</si>
  <si>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</si>
  <si>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</si>
  <si>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</si>
  <si>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</si>
  <si>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</si>
  <si>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</si>
  <si>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</si>
  <si>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</si>
  <si>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</si>
  <si>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</si>
  <si>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</si>
  <si>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</si>
  <si>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</si>
  <si>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</si>
  <si>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</si>
  <si>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</si>
  <si>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</si>
  <si>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</si>
  <si>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</si>
  <si>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</si>
  <si>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</si>
  <si>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</si>
  <si>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</si>
  <si>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</si>
  <si>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</si>
  <si>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</si>
  <si>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</si>
  <si>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</si>
  <si>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</si>
  <si>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</si>
  <si>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</si>
  <si>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</si>
  <si>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</si>
  <si>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</si>
  <si>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</si>
  <si>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</si>
  <si>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</si>
  <si>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</si>
  <si>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</si>
  <si>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</si>
  <si>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</si>
  <si>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</si>
  <si>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</si>
  <si>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</si>
  <si>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</si>
  <si>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</si>
  <si>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</si>
  <si>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</si>
  <si>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</si>
  <si>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</si>
  <si>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</si>
  <si>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</si>
  <si>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</si>
  <si>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</si>
  <si>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</si>
  <si>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</si>
  <si>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</si>
  <si>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</si>
  <si>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</si>
  <si>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</si>
  <si>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</si>
  <si>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</si>
  <si>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</si>
  <si>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</si>
  <si>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</si>
  <si>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</si>
  <si>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</si>
  <si>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</si>
  <si>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</si>
  <si>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</si>
  <si>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</si>
  <si>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</si>
  <si>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</si>
  <si>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</si>
  <si>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</si>
  <si>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</si>
  <si>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</si>
  <si>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</si>
  <si>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</si>
  <si>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</si>
  <si>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</si>
  <si>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</si>
  <si>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</si>
  <si>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</si>
  <si>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</si>
  <si>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</si>
  <si>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</si>
  <si>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</si>
  <si>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</si>
  <si>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</si>
  <si>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</si>
  <si>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</si>
  <si>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</si>
  <si>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</si>
  <si>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</si>
  <si>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</si>
  <si>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</si>
  <si>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</si>
  <si>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</si>
  <si>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</si>
  <si>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</si>
  <si>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</si>
  <si>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</si>
  <si>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</si>
  <si>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</si>
  <si>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</si>
  <si>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</si>
  <si>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</si>
  <si>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</si>
  <si>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</si>
  <si>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</si>
  <si>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</si>
  <si>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</si>
  <si>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</si>
  <si>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</si>
  <si>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</si>
  <si>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</si>
  <si>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</si>
  <si>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</si>
  <si>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</si>
  <si>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</si>
  <si>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</si>
  <si>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</si>
  <si>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</si>
  <si>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</si>
  <si>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</si>
  <si>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</si>
  <si>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</si>
  <si>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</si>
  <si>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</si>
  <si>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</si>
  <si>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</si>
  <si>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</si>
  <si>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</si>
  <si>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</si>
  <si>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</si>
  <si>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</si>
  <si>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</si>
  <si>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</si>
  <si>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</si>
  <si>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</si>
  <si>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</si>
  <si>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</si>
  <si>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</si>
  <si>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</si>
  <si>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</si>
  <si>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</si>
  <si>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</si>
  <si>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</si>
  <si>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</si>
  <si>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</si>
  <si>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</si>
  <si>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</si>
  <si>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</si>
  <si>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</si>
  <si>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</si>
  <si>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</si>
  <si>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</si>
  <si>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</si>
  <si>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</si>
  <si>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</si>
  <si>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</si>
  <si>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</si>
  <si>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</si>
  <si>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</si>
  <si>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</si>
  <si>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</si>
  <si>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</si>
  <si>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</si>
  <si>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</si>
  <si>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</si>
  <si>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</si>
  <si>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</si>
  <si>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</si>
  <si>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</si>
  <si>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</si>
  <si>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</si>
  <si>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</si>
  <si>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</si>
  <si>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</si>
  <si>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</si>
  <si>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</si>
  <si>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</si>
  <si>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</si>
  <si>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</si>
  <si>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</si>
  <si>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</si>
  <si>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</si>
  <si>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</si>
  <si>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</si>
  <si>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</si>
  <si>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</si>
  <si>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</si>
  <si>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</si>
  <si>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</si>
  <si>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</si>
  <si>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</si>
  <si>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</si>
  <si>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</si>
  <si>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</si>
  <si>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</si>
  <si>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</si>
  <si>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</si>
  <si>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</si>
  <si>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</si>
  <si>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</si>
  <si>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</si>
  <si>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</si>
  <si>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</si>
  <si>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</si>
  <si>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</si>
  <si>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</si>
  <si>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</si>
  <si>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</si>
  <si>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</si>
  <si>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</si>
  <si>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</si>
  <si>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</si>
  <si>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</si>
  <si>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</si>
  <si>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</si>
  <si>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</si>
  <si>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</si>
  <si>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</si>
  <si>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</si>
  <si>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</si>
  <si>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</si>
  <si>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</si>
  <si>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</si>
  <si>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</si>
  <si>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</si>
  <si>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</si>
  <si>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</si>
  <si>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</si>
  <si>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</si>
  <si>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</si>
  <si>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</si>
  <si>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</si>
  <si>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</si>
  <si>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</si>
  <si>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</si>
  <si>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</si>
  <si>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</si>
  <si>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</si>
  <si>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</si>
  <si>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</si>
  <si>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</si>
  <si>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</si>
  <si>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</si>
  <si>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</si>
  <si>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</si>
  <si>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</si>
  <si>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</si>
  <si>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</si>
  <si>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</si>
  <si>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</si>
  <si>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</si>
  <si>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</si>
  <si>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</si>
  <si>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</si>
  <si>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</si>
  <si>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</si>
  <si>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</si>
  <si>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</si>
  <si>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</si>
  <si>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</si>
  <si>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</si>
  <si>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</si>
  <si>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</si>
  <si>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</si>
  <si>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</si>
  <si>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</si>
  <si>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</si>
  <si>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</si>
  <si>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</si>
  <si>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</si>
  <si>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</si>
  <si>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</si>
  <si>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</si>
  <si>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</si>
  <si>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</si>
  <si>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</si>
  <si>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</si>
  <si>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</si>
  <si>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</si>
  <si>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</si>
  <si>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</si>
  <si>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</si>
  <si>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</si>
  <si>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</si>
  <si>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</si>
  <si>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</si>
  <si>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</si>
  <si>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</si>
  <si>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</si>
  <si>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</si>
  <si>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</si>
  <si>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</si>
  <si>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</si>
  <si>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</si>
  <si>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</si>
  <si>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</si>
  <si>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</si>
  <si>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</si>
  <si>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</si>
  <si>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</si>
  <si>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</si>
  <si>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</si>
  <si>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</si>
  <si>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</si>
  <si>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</si>
  <si>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</si>
  <si>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</si>
  <si>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</si>
  <si>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</si>
  <si>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</si>
  <si>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</si>
  <si>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</si>
  <si>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</si>
  <si>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</si>
  <si>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</si>
  <si>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</si>
  <si>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</si>
  <si>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</si>
  <si>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</si>
  <si>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</si>
  <si>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</si>
  <si>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</si>
  <si>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</si>
  <si>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</si>
  <si>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</si>
  <si>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</si>
  <si>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</si>
  <si>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</si>
  <si>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</si>
  <si>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</si>
  <si>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</si>
  <si>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</si>
  <si>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</si>
  <si>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</si>
  <si>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</si>
  <si>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</si>
  <si>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</si>
  <si>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</si>
  <si>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</si>
  <si>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</si>
  <si>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</si>
  <si>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</si>
  <si>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</si>
  <si>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</si>
  <si>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</si>
  <si>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</si>
  <si>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</si>
  <si>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</si>
  <si>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</si>
  <si>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</si>
  <si>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</si>
  <si>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</si>
  <si>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</si>
  <si>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</si>
  <si>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</si>
  <si>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</si>
  <si>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</si>
  <si>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</si>
  <si>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</si>
  <si>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</si>
  <si>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</si>
  <si>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</si>
  <si>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</si>
  <si>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</si>
  <si>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</si>
  <si>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</si>
  <si>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</si>
  <si>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</si>
  <si>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</si>
  <si>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</si>
  <si>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</si>
  <si>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</si>
  <si>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</si>
  <si>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</si>
  <si>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</si>
  <si>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</si>
  <si>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</si>
  <si>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</si>
  <si>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</si>
  <si>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</si>
  <si>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</si>
  <si>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</si>
  <si>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</si>
  <si>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</si>
  <si>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</si>
  <si>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</si>
  <si>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</si>
  <si>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</si>
  <si>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</si>
  <si>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</si>
  <si>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</si>
  <si>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</si>
  <si>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</si>
  <si>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</si>
  <si>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</si>
  <si>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</si>
  <si>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</si>
  <si>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</si>
  <si>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</si>
  <si>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</si>
  <si>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</si>
  <si>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</si>
  <si>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</si>
  <si>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</si>
  <si>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</si>
  <si>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</si>
  <si>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</si>
  <si>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</si>
  <si>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</si>
  <si>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</si>
  <si>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</si>
  <si>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</si>
  <si>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</si>
  <si>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</si>
  <si>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</si>
  <si>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</si>
  <si>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</si>
  <si>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</si>
  <si>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</si>
  <si>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</si>
  <si>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</si>
  <si>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</si>
  <si>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</si>
  <si>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</si>
  <si>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</si>
  <si>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</si>
  <si>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</si>
  <si>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</si>
  <si>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</si>
  <si>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</si>
  <si>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</si>
  <si>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</si>
  <si>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</si>
  <si>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</si>
  <si>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</si>
  <si>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</si>
  <si>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</si>
  <si>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</si>
  <si>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</si>
  <si>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</si>
  <si>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</si>
  <si>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</si>
  <si>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</si>
  <si>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</si>
  <si>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</si>
  <si>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</si>
  <si>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</si>
  <si>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</si>
  <si>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</si>
  <si>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</si>
  <si>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</si>
  <si>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</si>
  <si>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</si>
  <si>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</si>
  <si>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</si>
  <si>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</si>
  <si>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</si>
  <si>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</si>
  <si>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</si>
  <si>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</si>
  <si>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</si>
  <si>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</si>
  <si>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</si>
  <si>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</si>
  <si>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</si>
  <si>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</si>
  <si>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</si>
  <si>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</si>
  <si>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</si>
  <si>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</si>
  <si>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</si>
  <si>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</si>
  <si>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</si>
  <si>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</si>
  <si>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</si>
  <si>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</si>
  <si>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</si>
  <si>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</si>
  <si>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</si>
  <si>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</si>
  <si>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</si>
  <si>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</si>
  <si>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</si>
  <si>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</si>
  <si>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</si>
  <si>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</si>
  <si>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</si>
  <si>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</si>
  <si>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</si>
  <si>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</si>
  <si>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</si>
  <si>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</si>
  <si>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</si>
  <si>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</si>
  <si>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</si>
  <si>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</si>
  <si>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</si>
  <si>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</si>
  <si>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</si>
  <si>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</si>
  <si>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</si>
  <si>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</si>
  <si>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</si>
  <si>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</si>
  <si>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</si>
  <si>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</si>
  <si>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</si>
  <si>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</si>
  <si>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</si>
  <si>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</si>
  <si>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</si>
  <si>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</si>
  <si>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</si>
  <si>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</si>
  <si>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</si>
  <si>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</si>
  <si>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</si>
  <si>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</si>
  <si>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</si>
  <si>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</si>
  <si>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</si>
  <si>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</si>
  <si>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</si>
  <si>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</si>
  <si>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</si>
  <si>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</si>
  <si>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</si>
  <si>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</si>
  <si>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</si>
  <si>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</si>
  <si>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</si>
  <si>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</si>
  <si>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</si>
  <si>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</si>
  <si>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</si>
  <si>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</si>
  <si>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</si>
  <si>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</si>
  <si>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</si>
  <si>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</si>
  <si>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</si>
  <si>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</si>
  <si>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</si>
  <si>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</si>
  <si>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</si>
  <si>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</si>
  <si>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</si>
  <si>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</si>
  <si>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</si>
  <si>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</si>
  <si>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</si>
  <si>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</si>
  <si>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</si>
  <si>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</si>
  <si>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</si>
  <si>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</si>
  <si>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</si>
  <si>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</si>
  <si>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</si>
  <si>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</si>
  <si>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</si>
  <si>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</si>
  <si>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</si>
  <si>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</si>
  <si>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</si>
  <si>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</si>
  <si>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</si>
  <si>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</si>
  <si>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</si>
  <si>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</si>
  <si>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</si>
  <si>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</si>
  <si>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</si>
  <si>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</si>
  <si>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</si>
  <si>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</si>
  <si>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</si>
  <si>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</si>
  <si>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</si>
  <si>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</si>
  <si>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</si>
  <si>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</si>
  <si>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</si>
  <si>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</si>
  <si>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</si>
  <si>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</si>
  <si>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</si>
  <si>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</si>
  <si>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</si>
  <si>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</si>
  <si>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</si>
  <si>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</si>
  <si>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</si>
  <si>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</si>
  <si>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</si>
  <si>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</si>
  <si>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</si>
  <si>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</si>
  <si>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</si>
  <si>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</si>
  <si>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</si>
  <si>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</si>
  <si>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</si>
  <si>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</si>
  <si>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</si>
  <si>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</si>
  <si>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</si>
  <si>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</si>
  <si>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</si>
  <si>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</si>
  <si>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</si>
  <si>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</si>
  <si>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</si>
  <si>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</si>
  <si>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</si>
  <si>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</si>
  <si>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</si>
  <si>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</si>
  <si>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</si>
  <si>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</si>
  <si>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</si>
  <si>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</si>
  <si>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</si>
  <si>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</si>
  <si>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</si>
  <si>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</si>
  <si>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</si>
  <si>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</si>
  <si>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</si>
  <si>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</si>
  <si>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</si>
  <si>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</si>
  <si>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</si>
  <si>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</si>
  <si>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</si>
  <si>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</si>
  <si>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</si>
  <si>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</si>
  <si>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</si>
  <si>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</si>
  <si>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</si>
  <si>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</si>
  <si>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</si>
  <si>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</si>
  <si>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</si>
  <si>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</si>
  <si>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</si>
  <si>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</si>
  <si>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</si>
  <si>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</si>
  <si>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</si>
  <si>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</si>
  <si>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</si>
  <si>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</si>
  <si>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</si>
  <si>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</si>
  <si>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</si>
  <si>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</si>
  <si>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</si>
  <si>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</si>
  <si>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</si>
  <si>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</si>
  <si>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</si>
  <si>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</si>
  <si>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</si>
  <si>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</si>
  <si>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</si>
  <si>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</si>
  <si>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</si>
  <si>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</si>
  <si>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</si>
  <si>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</si>
  <si>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</si>
  <si>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</si>
  <si>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</si>
  <si>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</si>
  <si>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</si>
  <si>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</si>
  <si>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</si>
  <si>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</si>
  <si>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</si>
  <si>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</si>
  <si>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</si>
  <si>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</si>
  <si>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</si>
  <si>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</si>
  <si>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</si>
  <si>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</si>
  <si>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</si>
  <si>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</si>
  <si>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</si>
  <si>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</si>
  <si>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</si>
  <si>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</si>
  <si>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</si>
  <si>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</si>
  <si>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</si>
  <si>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</si>
  <si>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</si>
  <si>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</si>
  <si>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</si>
  <si>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</si>
  <si>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</si>
  <si>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</si>
  <si>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</si>
  <si>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</si>
  <si>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</si>
  <si>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</si>
  <si>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</si>
  <si>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</si>
  <si>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</si>
  <si>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</si>
  <si>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</si>
  <si>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</si>
  <si>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</si>
  <si>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</si>
  <si>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</si>
  <si>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</si>
  <si>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</si>
  <si>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</si>
  <si>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</si>
  <si>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</si>
  <si>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</si>
  <si>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</si>
  <si>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</si>
  <si>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</si>
  <si>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</si>
  <si>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</si>
  <si>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</si>
  <si>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</si>
  <si>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</si>
  <si>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</si>
  <si>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</si>
  <si>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</si>
  <si>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</si>
  <si>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</si>
  <si>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</si>
  <si>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</si>
  <si>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</si>
  <si>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</si>
  <si>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</si>
  <si>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</si>
  <si>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</si>
  <si>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</si>
  <si>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</si>
  <si>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</si>
  <si>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</si>
  <si>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</si>
  <si>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</si>
  <si>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</si>
  <si>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</si>
  <si>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</si>
  <si>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</si>
  <si>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</si>
  <si>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</si>
  <si>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</si>
  <si>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</si>
  <si>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</si>
  <si>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</si>
  <si>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</si>
  <si>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</si>
  <si>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</si>
  <si>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</si>
  <si>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</si>
  <si>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</si>
  <si>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</si>
  <si>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</si>
  <si>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</si>
  <si>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</si>
  <si>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</si>
  <si>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</si>
  <si>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</si>
  <si>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</si>
  <si>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</si>
  <si>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</si>
  <si>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</si>
  <si>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</si>
  <si>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</si>
  <si>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</si>
  <si>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</si>
  <si>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</si>
  <si>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</si>
  <si>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</si>
  <si>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</si>
  <si>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</si>
  <si>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</si>
  <si>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</si>
  <si>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</si>
  <si>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</si>
  <si>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</si>
  <si>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</si>
  <si>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</si>
  <si>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</si>
  <si>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</si>
  <si>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</si>
  <si>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</si>
  <si>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</si>
  <si>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</si>
  <si>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</si>
  <si>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</si>
  <si>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</si>
  <si>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</si>
  <si>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</si>
  <si>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</si>
  <si>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</si>
  <si>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</si>
  <si>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</si>
  <si>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</si>
  <si>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</si>
  <si>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</si>
  <si>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</si>
  <si>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</si>
  <si>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</si>
  <si>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</si>
  <si>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</si>
  <si>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</si>
  <si>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</si>
  <si>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</si>
  <si>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</si>
  <si>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</si>
  <si>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</si>
  <si>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</si>
  <si>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</si>
  <si>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</si>
  <si>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</si>
  <si>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</si>
  <si>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</si>
  <si>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</si>
  <si>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</si>
  <si>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</si>
  <si>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</si>
  <si>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</si>
  <si>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</si>
  <si>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</si>
  <si>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</si>
  <si>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</si>
  <si>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</si>
  <si>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</si>
  <si>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</si>
  <si>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</si>
  <si>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</si>
  <si>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</si>
  <si>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</si>
  <si>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</si>
  <si>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</si>
  <si>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</si>
  <si>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</si>
  <si>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</si>
  <si>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</si>
  <si>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</si>
  <si>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</si>
  <si>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</si>
  <si>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</si>
  <si>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</si>
  <si>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</si>
  <si>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</si>
  <si>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</si>
  <si>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</si>
  <si>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</si>
  <si>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</si>
  <si>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</si>
  <si>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</si>
  <si>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</si>
  <si>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</si>
  <si>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</si>
  <si>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</si>
  <si>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</si>
  <si>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</si>
  <si>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</si>
  <si>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</si>
  <si>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</si>
  <si>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</si>
  <si>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</si>
  <si>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</si>
  <si>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</si>
  <si>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</si>
  <si>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</si>
  <si>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</si>
  <si>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</si>
  <si>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</si>
  <si>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</si>
  <si>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</si>
  <si>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</si>
  <si>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</si>
  <si>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</si>
  <si>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</si>
  <si>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</si>
  <si>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</si>
  <si>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</si>
  <si>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</si>
  <si>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</si>
  <si>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</si>
  <si>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</si>
  <si>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</si>
  <si>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</si>
  <si>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</si>
  <si>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</si>
  <si>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</si>
  <si>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</si>
  <si>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</si>
  <si>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</si>
  <si>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</si>
  <si>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</si>
  <si>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</si>
  <si>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</si>
  <si>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</si>
  <si>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</si>
  <si>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</si>
  <si>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</si>
  <si>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</si>
  <si>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</si>
  <si>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</si>
  <si>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</si>
  <si>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</si>
  <si>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</si>
  <si>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</si>
  <si>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</si>
  <si>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</si>
  <si>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</si>
  <si>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</si>
  <si>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</si>
  <si>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</si>
  <si>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</si>
  <si>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</si>
  <si>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</si>
  <si>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</si>
  <si>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</si>
  <si>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</si>
  <si>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</si>
  <si>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</si>
  <si>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</si>
  <si>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</si>
  <si>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</si>
  <si>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</si>
  <si>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</si>
  <si>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</si>
  <si>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</si>
  <si>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</si>
  <si>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</si>
  <si>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</si>
  <si>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</si>
  <si>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</si>
  <si>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</si>
  <si>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</si>
  <si>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</si>
  <si>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</si>
  <si>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</si>
  <si>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</si>
  <si>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</si>
  <si>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</si>
  <si>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</si>
  <si>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</si>
  <si>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</si>
  <si>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</si>
  <si>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</si>
  <si>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</si>
  <si>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</si>
  <si>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</si>
  <si>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</si>
  <si>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</si>
  <si>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</si>
  <si>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</si>
  <si>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</si>
  <si>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</si>
  <si>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</si>
  <si>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</si>
  <si>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</si>
  <si>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</si>
  <si>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</si>
  <si>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</si>
  <si>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</si>
  <si>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</si>
  <si>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</si>
  <si>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</si>
  <si>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</si>
  <si>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</si>
  <si>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</si>
  <si>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</si>
  <si>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</si>
  <si>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</si>
  <si>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</si>
  <si>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</si>
  <si>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</si>
  <si>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</si>
  <si>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</si>
  <si>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</si>
  <si>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</si>
  <si>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</si>
  <si>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</si>
  <si>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</si>
  <si>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</si>
  <si>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</si>
  <si>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</si>
  <si>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</si>
  <si>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</si>
  <si>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</si>
  <si>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</si>
  <si>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</si>
  <si>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</si>
  <si>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</si>
  <si>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</si>
  <si>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</si>
  <si>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</si>
  <si>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</si>
  <si>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</si>
  <si>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</si>
  <si>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</si>
  <si>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</si>
  <si>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</si>
  <si>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</si>
  <si>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</si>
  <si>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</si>
  <si>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</si>
  <si>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</si>
  <si>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</si>
  <si>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</si>
  <si>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</si>
  <si>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</si>
  <si>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</si>
  <si>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</si>
  <si>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</si>
  <si>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</si>
  <si>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</si>
  <si>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</si>
  <si>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</si>
  <si>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</si>
  <si>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</si>
  <si>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</si>
  <si>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</si>
  <si>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</si>
  <si>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</si>
  <si>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</si>
  <si>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</si>
  <si>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</si>
  <si>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</si>
  <si>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</si>
  <si>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</si>
  <si>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</si>
  <si>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</si>
  <si>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</si>
  <si>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</si>
  <si>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</si>
  <si>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</si>
  <si>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</si>
  <si>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</si>
  <si>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</si>
  <si>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</si>
  <si>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</si>
  <si>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</si>
  <si>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</si>
  <si>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</si>
  <si>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</si>
  <si>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</si>
  <si>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</si>
  <si>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</si>
  <si>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</si>
  <si>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</si>
  <si>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</si>
  <si>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</si>
  <si>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</si>
  <si>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</si>
  <si>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</si>
  <si>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</si>
  <si>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</si>
  <si>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</si>
  <si>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</si>
  <si>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</si>
  <si>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</si>
  <si>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</si>
  <si>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</si>
  <si>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</si>
  <si>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</si>
  <si>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</si>
  <si>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</si>
  <si>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</si>
  <si>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</si>
  <si>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</si>
  <si>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</si>
  <si>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</si>
  <si>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</si>
  <si>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</si>
  <si>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</si>
  <si>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</si>
  <si>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</si>
  <si>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</si>
  <si>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</si>
  <si>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</si>
  <si>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</si>
  <si>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</si>
  <si>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</si>
  <si>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</si>
  <si>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</si>
  <si>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</si>
  <si>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</si>
  <si>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</si>
  <si>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</si>
  <si>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</si>
  <si>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</si>
  <si>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</si>
  <si>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</si>
  <si>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</si>
  <si>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</si>
  <si>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</si>
  <si>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</si>
  <si>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</si>
  <si>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</si>
  <si>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</si>
  <si>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</si>
  <si>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</si>
  <si>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</si>
  <si>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</si>
  <si>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</si>
  <si>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</si>
  <si>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</si>
  <si>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</si>
  <si>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</si>
  <si>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</si>
  <si>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</si>
  <si>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</si>
  <si>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</si>
  <si>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</si>
  <si>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</si>
  <si>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</si>
  <si>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</si>
  <si>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</si>
  <si>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</si>
  <si>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</si>
  <si>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</si>
  <si>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</si>
  <si>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</si>
  <si>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</si>
  <si>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</si>
  <si>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</si>
  <si>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</si>
  <si>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</si>
  <si>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</si>
  <si>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</si>
  <si>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</si>
  <si>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</si>
  <si>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</si>
  <si>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</si>
  <si>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</si>
  <si>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</si>
  <si>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</si>
  <si>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</si>
  <si>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</si>
  <si>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</si>
  <si>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</si>
  <si>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</si>
  <si>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</si>
  <si>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</si>
  <si>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</si>
  <si>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</si>
  <si>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</si>
  <si>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</si>
  <si>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</si>
  <si>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</si>
  <si>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</si>
  <si>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</si>
  <si>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</si>
  <si>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</si>
  <si>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</si>
  <si>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</si>
  <si>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</si>
  <si>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</si>
  <si>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</si>
  <si>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</si>
  <si>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</si>
  <si>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</si>
  <si>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</si>
  <si>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</si>
  <si>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</si>
  <si>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</si>
  <si>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</si>
  <si>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</si>
  <si>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</si>
  <si>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</si>
  <si>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</si>
  <si>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</si>
  <si>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</si>
  <si>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</si>
  <si>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</si>
  <si>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</si>
  <si>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</si>
  <si>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</si>
  <si>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</si>
  <si>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</si>
  <si>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</si>
  <si>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</si>
  <si>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</si>
  <si>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</si>
  <si>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</si>
  <si>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</si>
  <si>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</si>
  <si>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</si>
  <si>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</si>
  <si>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</si>
  <si>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</si>
  <si>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</si>
  <si>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</si>
  <si>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</si>
  <si>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</si>
  <si>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</si>
  <si>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</si>
  <si>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</si>
  <si>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</si>
  <si>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</si>
  <si>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</si>
  <si>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</si>
  <si>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</si>
  <si>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</si>
  <si>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</si>
  <si>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</si>
  <si>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</si>
  <si>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</si>
  <si>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</si>
  <si>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</si>
  <si>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</si>
  <si>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</si>
  <si>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</si>
  <si>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</si>
  <si>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</si>
  <si>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</si>
  <si>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</si>
  <si>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</si>
  <si>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</si>
  <si>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</si>
  <si>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</si>
  <si>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</si>
  <si>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</si>
  <si>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</si>
  <si>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</si>
  <si>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</si>
  <si>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</si>
  <si>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</si>
  <si>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</si>
  <si>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</si>
  <si>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</si>
  <si>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</si>
  <si>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</si>
  <si>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</si>
  <si>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</si>
  <si>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</si>
  <si>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</si>
  <si>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</si>
  <si>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</si>
  <si>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</si>
  <si>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</si>
  <si>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</si>
  <si>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</si>
  <si>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</si>
  <si>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</si>
  <si>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</si>
  <si>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</si>
  <si>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</si>
  <si>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</si>
  <si>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</si>
  <si>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</si>
  <si>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</si>
  <si>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</si>
  <si>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</si>
  <si>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</si>
  <si>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</si>
  <si>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</si>
  <si>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</si>
  <si>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</si>
  <si>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</si>
  <si>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</si>
  <si>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</si>
  <si>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</si>
  <si>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</si>
  <si>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</si>
  <si>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</si>
  <si>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</si>
  <si>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</si>
  <si>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</si>
  <si>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</si>
  <si>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</si>
  <si>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</si>
  <si>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</si>
  <si>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</si>
  <si>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</si>
  <si>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</si>
  <si>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</si>
  <si>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</si>
  <si>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</si>
  <si>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</si>
  <si>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</si>
  <si>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</si>
  <si>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</si>
  <si>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</si>
  <si>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</si>
  <si>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</si>
  <si>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</si>
  <si>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</si>
  <si>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</si>
  <si>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</si>
  <si>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</si>
  <si>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</si>
  <si>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</si>
  <si>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</si>
  <si>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</si>
  <si>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</si>
  <si>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</si>
  <si>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</si>
  <si>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</si>
  <si>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</si>
  <si>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</si>
  <si>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</si>
  <si>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</si>
  <si>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</si>
  <si>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</si>
  <si>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</si>
  <si>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</si>
  <si>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</si>
  <si>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</si>
  <si>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</si>
  <si>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</si>
  <si>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</si>
  <si>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</si>
  <si>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</si>
  <si>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</si>
  <si>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</si>
  <si>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</si>
  <si>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</si>
  <si>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</si>
  <si>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</si>
  <si>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</si>
  <si>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</si>
  <si>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</si>
  <si>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</si>
  <si>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</si>
  <si>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</si>
  <si>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</si>
  <si>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</si>
  <si>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</si>
  <si>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</si>
  <si>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</si>
  <si>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</si>
  <si>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</si>
  <si>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</si>
  <si>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</si>
  <si>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</si>
  <si>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</si>
  <si>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</si>
  <si>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</si>
  <si>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</si>
  <si>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</si>
  <si>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</si>
  <si>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</si>
  <si>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</si>
  <si>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</si>
  <si>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</si>
  <si>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</si>
  <si>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</si>
  <si>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</si>
  <si>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</si>
  <si>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</si>
  <si>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</si>
  <si>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</si>
  <si>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</si>
  <si>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</si>
  <si>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</si>
  <si>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</si>
  <si>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</si>
  <si>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</si>
  <si>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</si>
  <si>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</si>
  <si>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</si>
  <si>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</si>
  <si>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</si>
  <si>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</si>
  <si>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</si>
  <si>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</si>
  <si>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</si>
  <si>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</si>
  <si>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</si>
  <si>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</si>
  <si>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</si>
  <si>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</si>
  <si>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</si>
  <si>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</si>
  <si>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</si>
  <si>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</si>
  <si>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</si>
  <si>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</si>
  <si>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</si>
  <si>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</si>
  <si>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</si>
  <si>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</si>
  <si>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</si>
  <si>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</si>
  <si>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</si>
  <si>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</si>
  <si>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</si>
  <si>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</si>
  <si>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</si>
  <si>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</si>
  <si>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</si>
  <si>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</si>
  <si>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</si>
  <si>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</si>
  <si>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</si>
  <si>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</si>
  <si>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</si>
  <si>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</si>
  <si>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</si>
  <si>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</si>
  <si>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</si>
  <si>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</si>
  <si>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</si>
  <si>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</si>
  <si>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</si>
  <si>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</si>
  <si>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</si>
  <si>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</si>
  <si>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</si>
  <si>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</si>
  <si>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</si>
  <si>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</si>
  <si>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</si>
  <si>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</si>
  <si>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</si>
  <si>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</si>
  <si>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</si>
  <si>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</si>
  <si>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</si>
  <si>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</si>
  <si>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</si>
  <si>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</si>
  <si>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</si>
  <si>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</si>
  <si>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</si>
  <si>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</si>
  <si>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</si>
  <si>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</si>
  <si>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</si>
  <si>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</si>
  <si>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</si>
  <si>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</si>
  <si>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</si>
  <si>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</si>
  <si>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</si>
  <si>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</si>
  <si>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</si>
  <si>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</si>
  <si>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</si>
  <si>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</si>
  <si>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</si>
  <si>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</si>
  <si>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</si>
  <si>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</si>
  <si>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</si>
  <si>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</si>
  <si>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</si>
  <si>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</si>
  <si>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</si>
  <si>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</si>
  <si>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</si>
  <si>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</si>
  <si>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</si>
  <si>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</si>
  <si>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</si>
  <si>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</si>
  <si>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</si>
  <si>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</si>
  <si>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</si>
  <si>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</si>
  <si>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</si>
  <si>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</si>
  <si>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</si>
  <si>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</si>
  <si>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</si>
  <si>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</si>
  <si>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</si>
  <si>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</si>
  <si>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</si>
  <si>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</si>
  <si>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</si>
  <si>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</si>
  <si>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</si>
  <si>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</si>
  <si>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</si>
  <si>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</si>
  <si>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</si>
  <si>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</si>
  <si>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</si>
  <si>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</si>
  <si>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</si>
  <si>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</si>
  <si>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</si>
  <si>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</si>
  <si>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</si>
  <si>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</si>
  <si>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</si>
  <si>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</si>
  <si>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</si>
  <si>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</si>
  <si>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</si>
  <si>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</si>
  <si>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</si>
  <si>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</si>
  <si>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</si>
  <si>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</si>
  <si>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</si>
  <si>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</si>
  <si>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</si>
  <si>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</si>
  <si>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</si>
  <si>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</si>
  <si>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</si>
  <si>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</si>
  <si>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</si>
  <si>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</si>
  <si>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</si>
  <si>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</si>
  <si>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</si>
  <si>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</si>
  <si>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</si>
  <si>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</si>
  <si>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</si>
  <si>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</si>
  <si>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</si>
  <si>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</si>
  <si>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</si>
  <si>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</si>
  <si>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</si>
  <si>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</si>
  <si>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</si>
  <si>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</si>
  <si>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</si>
  <si>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</si>
  <si>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</si>
  <si>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</si>
  <si>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</si>
  <si>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</si>
  <si>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</si>
  <si>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</si>
  <si>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</si>
  <si>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</si>
  <si>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</si>
  <si>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</si>
  <si>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</si>
  <si>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</si>
  <si>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</si>
  <si>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</si>
  <si>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</si>
  <si>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</si>
  <si>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</si>
  <si>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</si>
  <si>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</si>
  <si>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</si>
  <si>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</si>
  <si>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</si>
  <si>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</si>
  <si>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</si>
  <si>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</si>
  <si>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</si>
  <si>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</si>
  <si>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</si>
  <si>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</si>
  <si>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</si>
  <si>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</si>
  <si>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</si>
  <si>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</si>
  <si>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</si>
  <si>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</si>
  <si>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</si>
  <si>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</si>
  <si>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</si>
  <si>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</si>
  <si>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</si>
  <si>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</si>
  <si>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</si>
  <si>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</si>
  <si>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</si>
  <si>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</si>
  <si>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</si>
  <si>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</si>
  <si>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</si>
  <si>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</si>
  <si>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</si>
  <si>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</si>
  <si>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</si>
  <si>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</si>
  <si>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</si>
  <si>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</si>
  <si>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</si>
  <si>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</si>
  <si>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</si>
  <si>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</si>
  <si>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</si>
  <si>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</si>
  <si>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</si>
  <si>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</si>
  <si>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</si>
  <si>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</si>
  <si>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</si>
  <si>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</si>
  <si>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</si>
  <si>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</si>
  <si>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</si>
  <si>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</si>
  <si>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</si>
  <si>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</si>
  <si>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</si>
  <si>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</si>
  <si>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</si>
  <si>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</si>
  <si>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</si>
  <si>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</si>
  <si>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</si>
  <si>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</si>
  <si>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</si>
  <si>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</si>
  <si>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</si>
  <si>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</si>
  <si>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</si>
  <si>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</si>
  <si>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</si>
  <si>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</si>
  <si>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</si>
  <si>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</si>
  <si>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</si>
  <si>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</si>
  <si>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</si>
  <si>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</si>
  <si>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</si>
  <si>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</si>
  <si>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</si>
  <si>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</si>
  <si>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</si>
  <si>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</si>
  <si>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</si>
  <si>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</si>
  <si>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</si>
  <si>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</si>
  <si>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</si>
  <si>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</si>
  <si>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</si>
  <si>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</si>
  <si>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</si>
  <si>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</si>
  <si>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</si>
  <si>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</si>
  <si>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</si>
  <si>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</si>
  <si>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</si>
  <si>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</si>
  <si>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</si>
  <si>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</si>
  <si>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</si>
  <si>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</si>
  <si>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</si>
  <si>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</si>
  <si>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</si>
  <si>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</si>
  <si>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</si>
  <si>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</si>
  <si>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</si>
  <si>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</si>
  <si>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</si>
  <si>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</si>
  <si>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</si>
  <si>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</si>
  <si>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</si>
  <si>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</si>
  <si>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</si>
  <si>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</si>
  <si>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</si>
  <si>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</si>
  <si>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</si>
  <si>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</si>
  <si>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</si>
  <si>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</si>
  <si>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</si>
  <si>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</si>
  <si>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</si>
  <si>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</si>
  <si>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</si>
  <si>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</si>
  <si>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</si>
  <si>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</si>
  <si>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</si>
  <si>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</si>
  <si>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</si>
  <si>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</si>
  <si>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</si>
  <si>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</si>
  <si>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</si>
  <si>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</si>
  <si>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</si>
  <si>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</si>
  <si>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</si>
  <si>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</si>
  <si>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</si>
  <si>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</si>
  <si>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</si>
  <si>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</si>
  <si>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</si>
  <si>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</si>
  <si>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</si>
  <si>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</si>
  <si>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</si>
  <si>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</si>
  <si>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</si>
  <si>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</si>
  <si>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</si>
  <si>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</si>
  <si>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</si>
  <si>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</si>
  <si>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</si>
  <si>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</si>
  <si>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</si>
  <si>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</si>
  <si>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</si>
  <si>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</si>
  <si>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</si>
  <si>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</si>
  <si>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</si>
  <si>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</si>
  <si>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</si>
  <si>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</si>
  <si>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</si>
  <si>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</si>
  <si>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</si>
  <si>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</si>
  <si>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</si>
  <si>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</si>
  <si>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</si>
  <si>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</si>
  <si>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</si>
  <si>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</si>
  <si>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</si>
  <si>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</si>
  <si>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</si>
  <si>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</si>
  <si>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</si>
  <si>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</si>
  <si>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</si>
  <si>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</si>
  <si>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</si>
  <si>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</si>
  <si>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</si>
  <si>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</si>
  <si>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</si>
  <si>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</si>
  <si>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</si>
  <si>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</si>
  <si>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</si>
  <si>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</si>
  <si>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</si>
  <si>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</si>
  <si>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</si>
  <si>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</si>
  <si>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</si>
  <si>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</si>
  <si>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</si>
  <si>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</si>
  <si>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</si>
  <si>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</si>
  <si>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</si>
  <si>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</si>
  <si>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</si>
  <si>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</si>
  <si>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</si>
  <si>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</si>
  <si>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</si>
  <si>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</si>
  <si>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</si>
  <si>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</si>
  <si>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</si>
  <si>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</si>
  <si>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</si>
  <si>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</si>
  <si>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</si>
  <si>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</si>
  <si>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</si>
  <si>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</si>
  <si>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</si>
  <si>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</si>
  <si>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</si>
  <si>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</si>
  <si>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</si>
  <si>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</si>
  <si>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</si>
  <si>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</si>
  <si>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</si>
  <si>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</si>
  <si>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</si>
  <si>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</si>
  <si>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</si>
  <si>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</si>
  <si>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</si>
  <si>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</si>
  <si>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</si>
  <si>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</si>
  <si>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</si>
  <si>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</si>
  <si>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</si>
  <si>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</si>
  <si>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</si>
  <si>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</si>
  <si>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</si>
  <si>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</si>
  <si>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</si>
  <si>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</si>
  <si>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</si>
  <si>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</si>
  <si>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</si>
  <si>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</si>
  <si>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</si>
  <si>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</si>
  <si>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</si>
  <si>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</si>
  <si>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</si>
  <si>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</si>
  <si>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</si>
  <si>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</si>
  <si>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</si>
  <si>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</si>
  <si>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</si>
  <si>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</si>
  <si>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</si>
  <si>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</si>
  <si>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</si>
  <si>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</si>
  <si>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</si>
  <si>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</si>
  <si>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</si>
  <si>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</si>
  <si>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</si>
  <si>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</si>
  <si>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</si>
  <si>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</si>
  <si>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</si>
  <si>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</si>
  <si>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</si>
  <si>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</si>
  <si>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</si>
  <si>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</si>
  <si>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</si>
  <si>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</si>
  <si>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</si>
  <si>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</si>
  <si>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</si>
  <si>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</si>
  <si>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</si>
  <si>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</si>
  <si>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</si>
  <si>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</si>
  <si>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</si>
  <si>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</si>
  <si>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</si>
  <si>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</si>
  <si>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</si>
  <si>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</si>
  <si>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</si>
  <si>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</si>
  <si>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</si>
  <si>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</si>
  <si>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</si>
  <si>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</si>
  <si>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</si>
  <si>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</si>
  <si>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</si>
  <si>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</si>
  <si>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</si>
  <si>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</si>
  <si>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</si>
  <si>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</si>
  <si>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</si>
  <si>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</si>
  <si>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</si>
  <si>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</si>
  <si>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</si>
  <si>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</si>
  <si>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</si>
  <si>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</si>
  <si>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</si>
  <si>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</si>
  <si>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</si>
  <si>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</si>
  <si>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</si>
  <si>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</si>
  <si>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</si>
  <si>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</si>
  <si>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</si>
  <si>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</si>
  <si>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</si>
  <si>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</si>
  <si>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</si>
  <si>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</si>
  <si>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</si>
  <si>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</si>
  <si>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</si>
  <si>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</si>
  <si>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</si>
  <si>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</si>
  <si>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</si>
  <si>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</si>
  <si>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</si>
  <si>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</si>
  <si>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</si>
  <si>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</si>
  <si>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</si>
  <si>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</si>
  <si>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</si>
  <si>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</si>
  <si>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</si>
  <si>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</si>
  <si>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</si>
  <si>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</si>
  <si>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</si>
  <si>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</si>
  <si>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</si>
  <si>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</si>
  <si>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</si>
  <si>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</si>
  <si>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</si>
  <si>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</si>
  <si>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</si>
  <si>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</si>
  <si>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</si>
  <si>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</si>
  <si>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</si>
  <si>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</si>
  <si>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</si>
  <si>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</si>
  <si>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</si>
  <si>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</si>
  <si>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</si>
  <si>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</si>
  <si>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</si>
  <si>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</si>
  <si>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</si>
  <si>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</si>
  <si>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</si>
  <si>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</si>
  <si>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</si>
  <si>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</si>
  <si>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</si>
  <si>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</si>
  <si>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</si>
  <si>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</si>
  <si>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</si>
  <si>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</si>
  <si>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</si>
  <si>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</si>
  <si>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</si>
  <si>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</si>
  <si>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</si>
  <si>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</si>
  <si>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</si>
  <si>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</si>
  <si>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</si>
  <si>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</si>
  <si>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</si>
  <si>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</si>
  <si>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</si>
  <si>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</si>
  <si>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</si>
  <si>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</si>
  <si>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</si>
  <si>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</si>
  <si>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</si>
  <si>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</si>
  <si>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</si>
  <si>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</si>
  <si>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</si>
  <si>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</si>
  <si>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</si>
  <si>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</si>
  <si>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</si>
  <si>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</si>
  <si>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</si>
  <si>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</si>
  <si>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</si>
  <si>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</si>
  <si>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</si>
  <si>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</si>
  <si>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</si>
  <si>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</si>
  <si>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</si>
  <si>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</si>
  <si>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</si>
  <si>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</si>
  <si>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</si>
  <si>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</si>
  <si>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</si>
  <si>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</si>
  <si>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</si>
  <si>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</si>
  <si>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</si>
  <si>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</si>
  <si>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</si>
  <si>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</si>
  <si>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</si>
  <si>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</si>
  <si>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</si>
  <si>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</si>
  <si>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</si>
  <si>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</si>
  <si>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</si>
  <si>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</si>
  <si>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</si>
  <si>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</si>
  <si>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</si>
  <si>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</si>
  <si>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</si>
  <si>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</si>
  <si>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</si>
  <si>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</si>
  <si>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</si>
  <si>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</si>
  <si>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</si>
  <si>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</si>
  <si>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</si>
  <si>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</si>
  <si>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</si>
  <si>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</si>
  <si>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</si>
  <si>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</si>
  <si>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</si>
  <si>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</si>
  <si>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</si>
  <si>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</si>
  <si>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</si>
  <si>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</si>
  <si>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</si>
  <si>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</si>
  <si>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</si>
  <si>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</si>
  <si>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</si>
  <si>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</si>
  <si>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</si>
  <si>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</si>
  <si>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</si>
  <si>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</si>
  <si>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</si>
  <si>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</si>
  <si>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</si>
  <si>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</si>
  <si>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</si>
  <si>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</si>
  <si>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</si>
  <si>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</si>
  <si>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</si>
  <si>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</si>
  <si>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</si>
  <si>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</si>
  <si>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</si>
  <si>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</si>
  <si>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</si>
  <si>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</si>
  <si>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</si>
  <si>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</si>
  <si>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</si>
  <si>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</si>
  <si>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</si>
  <si>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</si>
  <si>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</si>
  <si>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</si>
  <si>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</si>
  <si>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</si>
  <si>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</si>
  <si>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</si>
  <si>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</si>
  <si>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</si>
  <si>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</si>
  <si>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</si>
  <si>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</si>
  <si>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</si>
  <si>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</si>
  <si>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</si>
  <si>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</si>
  <si>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</si>
  <si>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</si>
  <si>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</si>
  <si>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</si>
  <si>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</si>
  <si>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</si>
  <si>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</si>
  <si>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</si>
  <si>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</si>
  <si>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</si>
  <si>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</si>
  <si>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</si>
  <si>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</si>
  <si>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</si>
  <si>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</si>
  <si>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</si>
  <si>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</si>
  <si>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</si>
  <si>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</si>
  <si>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</si>
  <si>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</si>
  <si>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</si>
  <si>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</si>
  <si>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</si>
  <si>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</si>
  <si>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</si>
  <si>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</si>
  <si>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</si>
  <si>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</si>
  <si>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</si>
  <si>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</si>
  <si>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</si>
  <si>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</si>
  <si>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</si>
  <si>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</si>
  <si>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</si>
  <si>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</si>
  <si>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</si>
  <si>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</si>
  <si>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</si>
  <si>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</si>
  <si>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</si>
  <si>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</si>
  <si>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</si>
  <si>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</si>
  <si>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</si>
  <si>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</si>
  <si>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</si>
  <si>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</si>
  <si>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</si>
  <si>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</si>
  <si>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</si>
  <si>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</si>
  <si>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</si>
  <si>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</si>
  <si>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</si>
  <si>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</si>
  <si>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</si>
  <si>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</si>
  <si>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</si>
  <si>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</si>
  <si>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</si>
  <si>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</si>
  <si>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</si>
  <si>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</si>
  <si>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</si>
  <si>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</si>
  <si>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</si>
  <si>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</si>
  <si>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</si>
  <si>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</si>
  <si>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</si>
  <si>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</si>
  <si>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</si>
  <si>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</si>
  <si>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</si>
  <si>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</si>
  <si>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</si>
  <si>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</si>
  <si>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</si>
  <si>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</si>
  <si>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</si>
  <si>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</si>
  <si>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</si>
  <si>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</si>
  <si>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</si>
  <si>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</si>
  <si>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</si>
  <si>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</si>
  <si>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</si>
  <si>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</si>
  <si>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</si>
  <si>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</si>
  <si>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</si>
  <si>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</si>
  <si>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</si>
  <si>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</si>
  <si>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</si>
  <si>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</si>
  <si>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</si>
  <si>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</si>
  <si>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</si>
  <si>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</si>
  <si>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</si>
  <si>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</si>
  <si>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</si>
  <si>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</si>
  <si>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</si>
  <si>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</si>
  <si>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</si>
  <si>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</si>
  <si>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</si>
  <si>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</si>
  <si>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</si>
  <si>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</si>
  <si>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</si>
  <si>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</si>
  <si>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</si>
  <si>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</si>
  <si>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</si>
  <si>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</si>
  <si>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</si>
  <si>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</si>
  <si>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</si>
  <si>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</si>
  <si>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</si>
  <si>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</si>
  <si>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</si>
  <si>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</si>
  <si>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</si>
  <si>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</si>
  <si>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</si>
  <si>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</si>
  <si>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</si>
  <si>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</si>
  <si>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</si>
  <si>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</si>
  <si>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</si>
  <si>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</si>
  <si>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</si>
  <si>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</si>
  <si>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</si>
  <si>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</si>
  <si>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</si>
  <si>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</si>
  <si>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</si>
  <si>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</si>
  <si>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</si>
  <si>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</si>
  <si>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</si>
  <si>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</si>
  <si>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</si>
  <si>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</si>
  <si>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</si>
  <si>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</si>
  <si>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</si>
  <si>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</si>
  <si>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</si>
  <si>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</si>
  <si>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</si>
  <si>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</si>
  <si>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</si>
  <si>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</si>
  <si>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</si>
  <si>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</si>
  <si>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</si>
  <si>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</si>
  <si>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</si>
  <si>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</si>
  <si>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</si>
  <si>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</si>
  <si>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</si>
  <si>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</si>
  <si>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</si>
  <si>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</si>
  <si>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</si>
  <si>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</si>
  <si>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</si>
  <si>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</si>
  <si>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</si>
  <si>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</si>
  <si>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</si>
  <si>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</si>
  <si>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</si>
  <si>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</si>
  <si>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</si>
  <si>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</si>
  <si>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</si>
  <si>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</si>
  <si>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</si>
  <si>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</si>
  <si>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</si>
  <si>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</si>
  <si>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</si>
  <si>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</si>
  <si>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</si>
  <si>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</si>
  <si>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</si>
  <si>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</si>
  <si>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</si>
  <si>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</si>
  <si>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</si>
  <si>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</si>
  <si>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</si>
  <si>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</si>
  <si>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</si>
  <si>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</si>
  <si>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</si>
  <si>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</si>
  <si>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</si>
  <si>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</si>
  <si>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</si>
  <si>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</si>
  <si>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</si>
  <si>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</si>
  <si>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</si>
  <si>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</si>
  <si>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</si>
  <si>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</si>
  <si>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</si>
  <si>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</si>
  <si>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</si>
  <si>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</si>
  <si>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</si>
  <si>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</si>
  <si>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</si>
  <si>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</si>
  <si>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</si>
  <si>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</si>
  <si>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</si>
  <si>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</si>
  <si>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</si>
  <si>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</si>
  <si>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</si>
  <si>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</si>
  <si>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</si>
  <si>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</si>
  <si>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</si>
  <si>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</si>
  <si>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</si>
  <si>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</si>
  <si>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</si>
  <si>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</si>
  <si>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</si>
  <si>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</si>
  <si>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</si>
  <si>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</si>
  <si>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</si>
  <si>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</si>
  <si>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</si>
  <si>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</si>
  <si>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</si>
  <si>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</si>
  <si>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</si>
  <si>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</si>
  <si>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</si>
  <si>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</si>
  <si>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</si>
  <si>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</si>
  <si>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</si>
  <si>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</si>
  <si>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</si>
  <si>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</si>
  <si>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</si>
  <si>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</si>
  <si>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</si>
  <si>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</si>
  <si>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</si>
  <si>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</si>
  <si>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</si>
  <si>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</si>
  <si>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</si>
  <si>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</si>
  <si>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</si>
  <si>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</si>
  <si>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</si>
  <si>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</si>
  <si>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</si>
  <si>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</si>
  <si>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</si>
  <si>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</si>
  <si>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</si>
  <si>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</si>
  <si>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</si>
  <si>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</si>
  <si>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</si>
  <si>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</si>
  <si>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</si>
  <si>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</si>
  <si>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</si>
  <si>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</si>
  <si>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</si>
  <si>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</si>
  <si>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</si>
  <si>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</si>
  <si>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</si>
  <si>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</si>
  <si>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</si>
  <si>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</si>
  <si>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</si>
  <si>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</si>
  <si>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</si>
  <si>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</si>
  <si>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</si>
  <si>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</si>
  <si>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</si>
  <si>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</si>
  <si>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</si>
  <si>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</si>
  <si>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</si>
  <si>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</si>
  <si>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</si>
  <si>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</si>
  <si>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</si>
  <si>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</si>
  <si>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</si>
  <si>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</si>
  <si>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</si>
  <si>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</si>
  <si>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</si>
  <si>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</si>
  <si>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</si>
  <si>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</si>
  <si>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</si>
  <si>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</si>
  <si>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</si>
  <si>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</si>
  <si>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</si>
  <si>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</si>
  <si>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</si>
  <si>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</si>
  <si>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</si>
  <si>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</si>
  <si>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</si>
  <si>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</si>
  <si>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</si>
  <si>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</si>
  <si>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</si>
  <si>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</si>
  <si>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</si>
  <si>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</si>
  <si>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</si>
  <si>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</si>
  <si>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</si>
  <si>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</si>
  <si>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</si>
  <si>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</si>
  <si>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</si>
  <si>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</si>
  <si>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</si>
  <si>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</si>
  <si>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</si>
  <si>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</si>
  <si>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</si>
  <si>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</si>
  <si>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</si>
  <si>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</si>
  <si>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</si>
  <si>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</si>
  <si>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</si>
  <si>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</si>
  <si>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</si>
  <si>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</si>
  <si>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</si>
  <si>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</si>
  <si>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</si>
  <si>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</si>
  <si>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</si>
  <si>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</si>
  <si>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</si>
  <si>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</si>
  <si>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</si>
  <si>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</si>
  <si>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</si>
  <si>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</si>
  <si>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</si>
  <si>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</si>
  <si>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</si>
  <si>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</si>
  <si>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</si>
  <si>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</si>
  <si>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</si>
  <si>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</si>
  <si>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</si>
  <si>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</si>
  <si>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</si>
  <si>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</si>
  <si>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</si>
  <si>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</si>
  <si>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</si>
  <si>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</si>
  <si>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</si>
  <si>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</si>
  <si>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</si>
  <si>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</si>
  <si>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</si>
  <si>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</si>
  <si>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</si>
  <si>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</si>
  <si>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</si>
  <si>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</si>
  <si>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</si>
  <si>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</si>
  <si>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</si>
  <si>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</si>
  <si>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</si>
  <si>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</si>
  <si>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</si>
  <si>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</si>
  <si>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</si>
  <si>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</si>
  <si>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</si>
  <si>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</si>
  <si>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</si>
  <si>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</si>
  <si>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</si>
  <si>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</si>
  <si>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</si>
  <si>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</si>
  <si>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</si>
  <si>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</si>
  <si>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</si>
  <si>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</si>
  <si>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</si>
  <si>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</si>
  <si>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</si>
  <si>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</si>
  <si>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</si>
  <si>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</si>
  <si>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</si>
  <si>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</si>
  <si>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</si>
  <si>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</si>
  <si>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</si>
  <si>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</si>
  <si>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</si>
  <si>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</si>
  <si>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</si>
  <si>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</si>
  <si>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</si>
  <si>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</si>
  <si>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</si>
  <si>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</si>
  <si>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</si>
  <si>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</si>
  <si>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</si>
  <si>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</si>
  <si>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</si>
  <si>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</si>
  <si>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</si>
  <si>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</si>
  <si>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</si>
  <si>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</si>
  <si>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</si>
  <si>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</si>
  <si>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</si>
  <si>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</si>
  <si>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</si>
  <si>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</si>
  <si>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</si>
  <si>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</si>
  <si>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</si>
  <si>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</si>
  <si>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</si>
  <si>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</si>
  <si>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</si>
  <si>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</si>
  <si>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</si>
  <si>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</si>
  <si>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</si>
  <si>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</si>
  <si>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</si>
  <si>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</si>
  <si>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</si>
  <si>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</si>
  <si>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</si>
  <si>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</si>
  <si>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</si>
  <si>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</si>
  <si>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</si>
  <si>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</si>
  <si>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</si>
  <si>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</si>
  <si>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</si>
  <si>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</si>
  <si>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</si>
  <si>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</si>
  <si>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</si>
  <si>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</si>
  <si>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</si>
  <si>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</si>
  <si>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</si>
  <si>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</si>
  <si>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</si>
  <si>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</si>
  <si>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</si>
  <si>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</si>
  <si>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</si>
  <si>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</si>
  <si>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</si>
  <si>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</si>
  <si>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</si>
  <si>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</si>
  <si>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</si>
  <si>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</si>
  <si>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</si>
  <si>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</si>
  <si>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</si>
  <si>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</si>
  <si>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</si>
  <si>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</si>
  <si>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</si>
  <si>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</si>
  <si>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</si>
  <si>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</si>
  <si>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</si>
  <si>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</si>
  <si>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</si>
  <si>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</si>
  <si>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</si>
  <si>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</si>
  <si>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</si>
  <si>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</si>
  <si>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</si>
  <si>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</si>
  <si>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</si>
  <si>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</si>
  <si>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</si>
  <si>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</si>
  <si>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</si>
  <si>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</si>
  <si>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</si>
  <si>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</si>
  <si>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</si>
  <si>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</si>
  <si>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</si>
  <si>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</si>
  <si>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</si>
  <si>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</si>
  <si>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</si>
  <si>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</si>
  <si>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</si>
  <si>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</si>
  <si>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</si>
  <si>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</si>
  <si>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</si>
  <si>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</si>
  <si>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</si>
  <si>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</si>
  <si>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</si>
  <si>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</si>
  <si>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</si>
  <si>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</si>
  <si>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</si>
  <si>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</si>
  <si>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</si>
  <si>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</si>
  <si>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</si>
  <si>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</si>
  <si>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</si>
  <si>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</si>
  <si>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</si>
  <si>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</si>
  <si>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</si>
  <si>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</si>
  <si>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</si>
  <si>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</si>
  <si>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</si>
  <si>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</si>
  <si>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</si>
  <si>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</si>
  <si>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</si>
  <si>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</si>
  <si>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</si>
  <si>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</si>
  <si>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</si>
  <si>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</si>
  <si>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</si>
  <si>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</si>
  <si>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</si>
  <si>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</si>
  <si>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</si>
  <si>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</si>
  <si>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</si>
  <si>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</si>
  <si>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</si>
  <si>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</si>
  <si>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</si>
  <si>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</si>
  <si>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</si>
  <si>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</si>
  <si>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</si>
  <si>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</si>
  <si>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</si>
  <si>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</si>
  <si>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</si>
  <si>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</si>
  <si>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</si>
  <si>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</si>
  <si>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</si>
  <si>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</si>
  <si>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</si>
  <si>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</si>
  <si>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</si>
  <si>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</si>
  <si>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</si>
  <si>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</si>
  <si>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</si>
  <si>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</si>
  <si>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</si>
  <si>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</si>
  <si>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</si>
  <si>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</si>
  <si>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</si>
  <si>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</si>
  <si>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</si>
  <si>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</si>
  <si>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</si>
  <si>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</si>
  <si>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</si>
  <si>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</si>
  <si>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</si>
  <si>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</si>
  <si>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</si>
  <si>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</si>
  <si>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</si>
  <si>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</si>
  <si>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</si>
  <si>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</si>
  <si>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</si>
  <si>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</si>
  <si>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</si>
  <si>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</si>
  <si>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</si>
  <si>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</si>
  <si>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</si>
  <si>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</si>
  <si>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</si>
  <si>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</si>
  <si>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</si>
  <si>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</si>
  <si>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</si>
  <si>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</si>
  <si>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</si>
  <si>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</si>
  <si>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</si>
  <si>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</si>
  <si>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</si>
  <si>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</si>
  <si>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</si>
  <si>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</si>
  <si>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</si>
  <si>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</si>
  <si>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</si>
  <si>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</si>
  <si>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</si>
  <si>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</si>
  <si>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</si>
  <si>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</si>
  <si>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</si>
  <si>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</si>
  <si>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</si>
  <si>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</si>
  <si>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</si>
  <si>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</si>
  <si>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</si>
  <si>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</si>
  <si>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</si>
  <si>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</si>
  <si>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</si>
  <si>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</si>
  <si>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</si>
  <si>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</si>
  <si>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</si>
  <si>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</si>
  <si>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</si>
  <si>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</si>
  <si>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</si>
  <si>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</si>
  <si>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</si>
  <si>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</si>
  <si>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</si>
  <si>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</si>
  <si>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</si>
  <si>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</si>
  <si>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</si>
  <si>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</si>
  <si>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</si>
  <si>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</si>
  <si>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</si>
  <si>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</si>
  <si>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</si>
  <si>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</si>
  <si>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</si>
  <si>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</si>
  <si>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</si>
  <si>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</si>
  <si>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</si>
  <si>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</si>
  <si>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</si>
  <si>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</si>
  <si>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</si>
  <si>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</si>
  <si>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</si>
  <si>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</si>
  <si>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</si>
  <si>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</si>
  <si>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</si>
  <si>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</si>
  <si>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</si>
  <si>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</si>
  <si>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</si>
  <si>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</si>
  <si>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</si>
  <si>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</si>
  <si>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</si>
  <si>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</si>
  <si>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</si>
  <si>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</si>
  <si>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</si>
  <si>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</si>
  <si>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</si>
  <si>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</si>
  <si>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</si>
  <si>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</si>
  <si>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</si>
  <si>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</si>
  <si>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</si>
  <si>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</si>
  <si>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</si>
  <si>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</si>
  <si>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</si>
  <si>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</si>
  <si>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</si>
  <si>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</si>
  <si>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</si>
  <si>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</si>
  <si>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</si>
  <si>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</si>
  <si>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</si>
  <si>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</si>
  <si>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</si>
  <si>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</si>
  <si>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</si>
  <si>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</si>
  <si>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</si>
  <si>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</si>
  <si>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</si>
  <si>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</si>
  <si>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</si>
  <si>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</si>
  <si>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</si>
  <si>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</si>
  <si>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</si>
  <si>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</si>
  <si>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</si>
  <si>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</si>
  <si>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</si>
  <si>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</si>
  <si>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</si>
  <si>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</si>
  <si>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</si>
  <si>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</si>
  <si>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</si>
  <si>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</si>
  <si>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</si>
  <si>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</si>
  <si>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</si>
  <si>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</si>
  <si>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</si>
  <si>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</si>
  <si>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</si>
  <si>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</si>
  <si>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</si>
  <si>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</si>
  <si>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</si>
  <si>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</si>
  <si>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</si>
  <si>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</si>
  <si>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</si>
  <si>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</si>
  <si>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</si>
  <si>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</si>
  <si>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</si>
  <si>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</si>
  <si>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</si>
  <si>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</si>
  <si>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</si>
  <si>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</si>
  <si>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</si>
  <si>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</si>
  <si>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</si>
  <si>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</si>
  <si>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</si>
  <si>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</si>
  <si>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</si>
  <si>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</si>
  <si>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</si>
  <si>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</si>
  <si>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</si>
  <si>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</si>
  <si>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</si>
  <si>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</si>
  <si>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</si>
  <si>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</si>
  <si>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</si>
  <si>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</si>
  <si>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</si>
  <si>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</si>
  <si>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</si>
  <si>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</si>
  <si>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</si>
  <si>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</si>
  <si>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</si>
  <si>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</si>
  <si>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</si>
  <si>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</si>
  <si>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</si>
  <si>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</si>
  <si>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</si>
  <si>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</si>
  <si>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</si>
  <si>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</si>
  <si>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</si>
  <si>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</si>
  <si>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</si>
  <si>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</si>
  <si>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</si>
  <si>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</si>
  <si>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</si>
  <si>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</si>
  <si>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</si>
  <si>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</si>
  <si>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</si>
  <si>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</si>
  <si>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</si>
  <si>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</si>
  <si>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</si>
  <si>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</si>
  <si>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</si>
  <si>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</si>
  <si>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</si>
  <si>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</si>
  <si>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</si>
  <si>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</si>
  <si>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</si>
  <si>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</si>
  <si>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</si>
  <si>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</si>
  <si>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</si>
  <si>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</si>
  <si>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</si>
  <si>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</si>
  <si>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</si>
  <si>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</si>
  <si>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</si>
  <si>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</si>
  <si>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</si>
  <si>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</si>
  <si>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</si>
  <si>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</si>
  <si>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</si>
  <si>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</si>
  <si>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</si>
  <si>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</si>
  <si>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</si>
  <si>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</si>
  <si>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</si>
  <si>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</si>
  <si>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</si>
  <si>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</si>
  <si>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</si>
  <si>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</si>
  <si>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</si>
  <si>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</si>
  <si>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</si>
  <si>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</si>
  <si>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</si>
  <si>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</si>
  <si>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</si>
  <si>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</si>
  <si>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</si>
  <si>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</si>
  <si>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</si>
  <si>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</si>
  <si>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</si>
  <si>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</si>
  <si>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</si>
  <si>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</si>
  <si>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</si>
  <si>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</si>
  <si>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</si>
  <si>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</si>
  <si>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</si>
  <si>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</si>
  <si>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</si>
  <si>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</si>
  <si>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</si>
  <si>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</si>
  <si>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</si>
  <si>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</si>
  <si>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</si>
  <si>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</si>
  <si>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</si>
  <si>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</si>
  <si>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</si>
  <si>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</si>
  <si>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</si>
  <si>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</si>
  <si>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</si>
  <si>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</si>
  <si>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</si>
  <si>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</si>
  <si>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</si>
  <si>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</si>
  <si>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</si>
  <si>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</si>
  <si>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</si>
  <si>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</si>
  <si>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</si>
  <si>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</si>
  <si>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</si>
  <si>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</si>
  <si>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</si>
  <si>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</si>
  <si>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</si>
  <si>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</si>
  <si>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</si>
  <si>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</si>
  <si>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</si>
  <si>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</si>
  <si>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</si>
  <si>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</si>
  <si>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</si>
  <si>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</si>
  <si>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</si>
  <si>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</si>
  <si>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</si>
  <si>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</si>
  <si>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</si>
  <si>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</si>
  <si>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</si>
  <si>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</si>
  <si>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</si>
  <si>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</si>
  <si>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</si>
  <si>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</si>
  <si>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</si>
  <si>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</si>
  <si>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</si>
  <si>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</si>
  <si>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</si>
  <si>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</si>
  <si>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</si>
  <si>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</si>
  <si>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</si>
  <si>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</si>
  <si>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</si>
  <si>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</si>
  <si>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</si>
  <si>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</si>
  <si>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</si>
  <si>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</si>
  <si>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</si>
  <si>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</si>
  <si>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</si>
  <si>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</si>
  <si>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</si>
  <si>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</si>
  <si>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</si>
  <si>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</si>
  <si>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</si>
  <si>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</si>
  <si>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</si>
  <si>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</si>
  <si>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</si>
  <si>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</si>
  <si>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</si>
  <si>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</si>
  <si>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</si>
  <si>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</si>
  <si>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</si>
  <si>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</si>
  <si>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</si>
  <si>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</si>
  <si>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</si>
  <si>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</si>
  <si>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</si>
  <si>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</si>
  <si>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</si>
  <si>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</si>
  <si>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</si>
  <si>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</si>
  <si>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</si>
  <si>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</si>
  <si>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</si>
  <si>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</si>
  <si>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</si>
  <si>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</si>
  <si>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</si>
  <si>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</si>
  <si>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</si>
  <si>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</si>
  <si>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</si>
  <si>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</si>
  <si>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</si>
  <si>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</si>
  <si>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</si>
  <si>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</si>
  <si>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</si>
  <si>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</si>
  <si>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</si>
  <si>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</si>
  <si>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</si>
  <si>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</si>
  <si>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</si>
  <si>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</si>
  <si>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</si>
  <si>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</si>
  <si>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</si>
  <si>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</si>
  <si>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</si>
  <si>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</si>
  <si>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</si>
  <si>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</si>
  <si>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</si>
  <si>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</si>
  <si>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</si>
  <si>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</si>
  <si>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</si>
  <si>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</si>
  <si>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</si>
  <si>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</si>
  <si>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</si>
  <si>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</si>
  <si>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</si>
  <si>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</si>
  <si>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</si>
  <si>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</si>
  <si>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</si>
  <si>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</si>
  <si>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</si>
  <si>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</si>
  <si>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</si>
  <si>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</si>
  <si>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</si>
  <si>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</si>
  <si>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</si>
  <si>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</si>
  <si>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</si>
  <si>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</si>
  <si>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</si>
  <si>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</si>
  <si>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</si>
  <si>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</si>
  <si>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</si>
  <si>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</si>
  <si>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</si>
  <si>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</si>
  <si>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</si>
  <si>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</si>
  <si>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</si>
  <si>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</si>
  <si>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</si>
  <si>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</si>
  <si>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</si>
  <si>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</si>
  <si>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</si>
  <si>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</si>
  <si>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</si>
  <si>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</si>
  <si>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</si>
  <si>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</si>
  <si>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</si>
  <si>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</si>
  <si>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</si>
  <si>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</si>
  <si>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</si>
  <si>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</si>
  <si>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</si>
  <si>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</si>
  <si>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</si>
  <si>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</si>
  <si>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</si>
  <si>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</si>
  <si>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</si>
  <si>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</si>
  <si>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</si>
  <si>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</si>
  <si>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</si>
  <si>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</si>
  <si>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</si>
  <si>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</si>
  <si>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</si>
  <si>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</si>
  <si>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</si>
  <si>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</si>
  <si>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</si>
  <si>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</si>
  <si>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</si>
  <si>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</si>
  <si>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</si>
  <si>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</si>
  <si>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</si>
  <si>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</si>
  <si>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</si>
  <si>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</si>
  <si>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</si>
  <si>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</si>
  <si>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</si>
  <si>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</si>
  <si>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</si>
  <si>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</si>
  <si>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</si>
  <si>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</si>
  <si>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</si>
  <si>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</si>
  <si>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</si>
  <si>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</si>
  <si>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</si>
  <si>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</si>
  <si>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</si>
  <si>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</si>
  <si>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</si>
  <si>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</si>
  <si>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</si>
  <si>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</si>
  <si>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</si>
  <si>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</si>
  <si>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</si>
  <si>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</si>
  <si>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</si>
  <si>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</si>
  <si>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</si>
  <si>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</si>
  <si>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</si>
  <si>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</si>
  <si>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</si>
  <si>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</si>
  <si>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</si>
  <si>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</si>
  <si>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</si>
  <si>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</si>
  <si>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</si>
  <si>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</si>
  <si>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</si>
  <si>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</si>
  <si>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</si>
  <si>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</si>
  <si>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</si>
  <si>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</si>
  <si>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</si>
  <si>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</si>
  <si>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</si>
  <si>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</si>
  <si>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</si>
  <si>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</si>
  <si>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</si>
  <si>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</si>
  <si>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</si>
  <si>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</si>
  <si>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</si>
  <si>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</si>
  <si>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</si>
  <si>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</si>
  <si>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</si>
  <si>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</si>
  <si>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</si>
  <si>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</si>
  <si>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</si>
  <si>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</si>
  <si>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</si>
  <si>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</si>
  <si>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</si>
  <si>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</si>
  <si>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</si>
  <si>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</si>
  <si>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</si>
  <si>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</si>
  <si>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</si>
  <si>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</si>
  <si>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</si>
  <si>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</si>
  <si>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</si>
  <si>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</si>
  <si>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</si>
  <si>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</si>
  <si>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</si>
  <si>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</si>
  <si>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</si>
  <si>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</si>
  <si>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</si>
  <si>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</si>
  <si>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</si>
  <si>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</si>
  <si>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</si>
  <si>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</si>
  <si>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</si>
  <si>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</si>
  <si>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</si>
  <si>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</si>
  <si>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</si>
  <si>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</si>
  <si>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</si>
  <si>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</si>
  <si>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</si>
  <si>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</si>
  <si>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</si>
  <si>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</si>
  <si>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</si>
  <si>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</si>
  <si>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</si>
  <si>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</si>
  <si>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</si>
  <si>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</si>
  <si>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</si>
  <si>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</si>
  <si>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</si>
  <si>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</si>
  <si>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</si>
  <si>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</si>
  <si>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</si>
  <si>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</si>
  <si>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</si>
  <si>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</si>
  <si>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</si>
  <si>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</si>
  <si>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</si>
  <si>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</si>
  <si>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</si>
  <si>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</si>
  <si>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</si>
  <si>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</si>
  <si>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</si>
  <si>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</si>
  <si>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</si>
  <si>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</si>
  <si>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</si>
  <si>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</si>
  <si>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</si>
  <si>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</si>
  <si>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</si>
  <si>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</si>
  <si>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</si>
  <si>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</si>
  <si>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</si>
  <si>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</si>
  <si>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</si>
  <si>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</si>
  <si>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</si>
  <si>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</si>
  <si>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</si>
  <si>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</si>
  <si>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</si>
  <si>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</si>
  <si>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</si>
  <si>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</si>
  <si>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</si>
  <si>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</si>
  <si>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</si>
  <si>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</si>
  <si>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</si>
  <si>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</si>
  <si>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</si>
  <si>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</si>
  <si>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</si>
  <si>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</si>
  <si>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</si>
  <si>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</si>
  <si>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</si>
  <si>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</si>
  <si>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</si>
  <si>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</si>
  <si>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</si>
  <si>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</si>
  <si>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</si>
  <si>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</si>
  <si>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</si>
  <si>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</si>
  <si>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</si>
  <si>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</si>
  <si>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</si>
  <si>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</si>
  <si>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</si>
  <si>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</si>
  <si>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</si>
  <si>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</si>
  <si>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</si>
  <si>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</si>
  <si>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</si>
  <si>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</si>
  <si>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</si>
  <si>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</si>
  <si>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</si>
  <si>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</si>
  <si>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</si>
  <si>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</si>
  <si>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</si>
  <si>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</si>
  <si>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</si>
  <si>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</si>
  <si>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</si>
  <si>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</si>
  <si>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</si>
  <si>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</si>
  <si>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</si>
  <si>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</si>
  <si>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</si>
  <si>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</si>
  <si>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</si>
  <si>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</si>
  <si>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</si>
  <si>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</si>
  <si>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</si>
  <si>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</si>
  <si>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</si>
  <si>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</si>
  <si>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</si>
  <si>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</si>
  <si>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</si>
  <si>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</si>
  <si>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</si>
  <si>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</si>
  <si>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</si>
  <si>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</si>
  <si>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</si>
  <si>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</si>
  <si>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</si>
  <si>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</si>
  <si>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</si>
  <si>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</si>
  <si>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</si>
  <si>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</si>
  <si>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</si>
  <si>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</si>
  <si>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</si>
  <si>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</si>
  <si>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</si>
  <si>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</si>
  <si>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</si>
  <si>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</si>
  <si>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</si>
  <si>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</si>
  <si>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</si>
  <si>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</si>
  <si>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</si>
  <si>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</si>
  <si>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</si>
  <si>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</si>
  <si>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</si>
  <si>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</si>
  <si>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</si>
  <si>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</si>
  <si>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</si>
  <si>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</si>
  <si>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</si>
  <si>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</si>
  <si>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</si>
  <si>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</si>
  <si>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</si>
  <si>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</si>
  <si>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</si>
  <si>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</si>
  <si>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</si>
  <si>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</si>
  <si>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</si>
  <si>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</si>
  <si>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</si>
  <si>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</si>
  <si>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</si>
  <si>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</si>
  <si>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</si>
  <si>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</si>
  <si>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</si>
  <si>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</si>
  <si>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</si>
  <si>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</si>
  <si>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</si>
  <si>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</si>
  <si>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</si>
  <si>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</si>
  <si>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</si>
  <si>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</si>
  <si>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</si>
  <si>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</si>
  <si>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</si>
  <si>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</si>
  <si>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</si>
  <si>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</si>
  <si>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</si>
  <si>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</si>
  <si>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</si>
  <si>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</si>
  <si>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</si>
  <si>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</si>
  <si>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</si>
  <si>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</si>
  <si>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</si>
  <si>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</si>
  <si>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</si>
  <si>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</si>
  <si>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</si>
  <si>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</si>
  <si>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</si>
  <si>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</si>
  <si>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</si>
  <si>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</si>
  <si>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</si>
  <si>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</si>
  <si>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</si>
  <si>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</si>
  <si>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</si>
  <si>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</si>
  <si>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</si>
  <si>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</si>
  <si>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</si>
  <si>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</si>
  <si>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</si>
  <si>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</si>
  <si>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</si>
  <si>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</si>
  <si>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</si>
  <si>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</si>
  <si>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</si>
  <si>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</si>
  <si>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</si>
  <si>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</si>
  <si>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</si>
  <si>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</si>
  <si>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</si>
  <si>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</si>
  <si>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</si>
  <si>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</si>
  <si>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</si>
  <si>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</si>
  <si>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</si>
  <si>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</si>
  <si>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</si>
  <si>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</si>
  <si>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</si>
  <si>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</si>
  <si>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</si>
  <si>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</si>
  <si>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</si>
  <si>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</si>
  <si>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</si>
  <si>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</si>
  <si>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</si>
  <si>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</si>
  <si>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</si>
  <si>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</si>
  <si>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</si>
  <si>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</si>
  <si>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</si>
  <si>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</si>
  <si>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</si>
  <si>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</si>
  <si>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</si>
  <si>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</si>
  <si>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</si>
  <si>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</si>
  <si>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</si>
  <si>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</si>
  <si>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</si>
  <si>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</si>
  <si>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</si>
  <si>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</si>
  <si>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</si>
  <si>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</si>
  <si>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</si>
  <si>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</si>
  <si>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</si>
  <si>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</si>
  <si>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</si>
  <si>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</si>
  <si>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</si>
  <si>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</si>
  <si>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</si>
  <si>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</si>
  <si>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</si>
  <si>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</si>
  <si>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</si>
  <si>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</si>
  <si>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</si>
  <si>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</si>
  <si>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</si>
  <si>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</si>
  <si>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</si>
  <si>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</si>
  <si>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</si>
  <si>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</si>
  <si>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</si>
  <si>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</si>
  <si>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</si>
  <si>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</si>
  <si>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</si>
  <si>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</si>
  <si>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</si>
  <si>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</si>
  <si>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</si>
  <si>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</si>
  <si>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</si>
  <si>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</si>
  <si>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</si>
  <si>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</si>
  <si>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</si>
  <si>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</si>
  <si>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</si>
  <si>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</si>
  <si>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</si>
  <si>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</si>
  <si>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</si>
  <si>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</si>
  <si>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</si>
  <si>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</si>
  <si>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</si>
  <si>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</si>
  <si>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</si>
  <si>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</si>
  <si>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</si>
  <si>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</si>
  <si>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</si>
  <si>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</si>
  <si>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</si>
  <si>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</si>
  <si>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</si>
  <si>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</si>
  <si>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</si>
  <si>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</si>
  <si>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</si>
  <si>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</si>
  <si>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</si>
  <si>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</si>
  <si>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</si>
  <si>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</si>
  <si>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</si>
  <si>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</si>
  <si>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</si>
  <si>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</si>
  <si>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</si>
  <si>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</si>
  <si>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</si>
  <si>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</si>
  <si>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</si>
  <si>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</si>
  <si>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</si>
  <si>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</si>
  <si>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</si>
  <si>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</si>
  <si>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</si>
  <si>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</si>
  <si>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</si>
  <si>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</si>
  <si>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</si>
  <si>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</si>
  <si>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</si>
  <si>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</si>
  <si>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</si>
  <si>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</si>
  <si>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</si>
  <si>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</si>
  <si>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</si>
  <si>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</si>
  <si>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</si>
  <si>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</si>
  <si>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</si>
  <si>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</si>
  <si>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</si>
  <si>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</si>
  <si>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</si>
  <si>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</si>
  <si>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</si>
  <si>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</si>
  <si>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</si>
  <si>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</si>
  <si>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</si>
  <si>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</si>
  <si>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</si>
  <si>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</si>
  <si>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</si>
  <si>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</si>
  <si>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</si>
  <si>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</si>
  <si>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</si>
  <si>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</si>
  <si>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</si>
  <si>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</si>
  <si>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</si>
  <si>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</si>
  <si>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</si>
  <si>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</si>
  <si>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</si>
  <si>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</si>
  <si>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</si>
  <si>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</si>
  <si>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</si>
  <si>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</si>
  <si>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</si>
  <si>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</si>
  <si>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</si>
  <si>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</si>
  <si>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</si>
  <si>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</si>
  <si>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</si>
  <si>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</si>
  <si>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</si>
  <si>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</si>
  <si>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</si>
  <si>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</si>
  <si>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</si>
  <si>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</si>
  <si>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</si>
  <si>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</si>
  <si>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</si>
  <si>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</si>
  <si>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</si>
  <si>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</si>
  <si>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</si>
  <si>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</si>
  <si>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</si>
  <si>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</si>
  <si>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</si>
  <si>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</si>
  <si>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</si>
  <si>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</si>
  <si>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</si>
  <si>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</si>
  <si>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</si>
  <si>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</si>
  <si>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</si>
  <si>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</si>
  <si>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</si>
  <si>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</si>
  <si>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</si>
  <si>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</si>
  <si>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</si>
  <si>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</si>
  <si>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</si>
  <si>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</si>
  <si>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</si>
  <si>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</si>
  <si>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</si>
  <si>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</si>
  <si>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</si>
  <si>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</si>
  <si>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</si>
  <si>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</si>
  <si>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</si>
  <si>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</si>
  <si>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</si>
  <si>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</si>
  <si>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</si>
  <si>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</si>
  <si>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</si>
  <si>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</si>
  <si>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</si>
  <si>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</si>
  <si>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</si>
  <si>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</si>
  <si>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</si>
  <si>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</si>
  <si>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</si>
  <si>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</si>
  <si>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</si>
  <si>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</si>
  <si>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</si>
  <si>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</si>
  <si>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</si>
  <si>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</si>
  <si>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</si>
  <si>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</si>
  <si>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</si>
  <si>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</si>
  <si>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</si>
  <si>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</si>
  <si>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</si>
  <si>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</si>
  <si>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</si>
  <si>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</si>
  <si>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</si>
  <si>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</si>
  <si>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</si>
  <si>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</si>
  <si>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</si>
  <si>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</si>
  <si>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</si>
  <si>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</si>
  <si>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</si>
  <si>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</si>
  <si>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</si>
  <si>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</si>
  <si>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</si>
  <si>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</si>
  <si>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</si>
  <si>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</si>
  <si>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</si>
  <si>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</si>
  <si>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</si>
  <si>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</si>
  <si>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</si>
  <si>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</si>
  <si>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</si>
  <si>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</si>
  <si>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</si>
  <si>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</si>
  <si>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</si>
  <si>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</si>
  <si>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</si>
  <si>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</si>
  <si>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</si>
  <si>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</si>
  <si>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</si>
  <si>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</si>
  <si>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</si>
  <si>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</si>
  <si>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</si>
  <si>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</si>
  <si>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</si>
  <si>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</si>
  <si>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</si>
  <si>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</si>
  <si>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</si>
  <si>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</si>
  <si>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</si>
  <si>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</si>
  <si>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</si>
  <si>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</si>
  <si>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</si>
  <si>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</si>
  <si>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</si>
  <si>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</si>
  <si>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</si>
  <si>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</si>
  <si>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</si>
  <si>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</si>
  <si>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</si>
  <si>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</si>
  <si>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</si>
  <si>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</si>
  <si>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</si>
  <si>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</si>
  <si>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</si>
  <si>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</si>
  <si>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</si>
  <si>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</si>
  <si>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</si>
  <si>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</si>
  <si>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</si>
  <si>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</si>
  <si>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</si>
  <si>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</si>
  <si>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</si>
  <si>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</si>
  <si>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</si>
  <si>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</si>
  <si>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</si>
  <si>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</si>
  <si>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</si>
  <si>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</si>
  <si>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</si>
  <si>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</si>
  <si>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</si>
  <si>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</si>
  <si>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</si>
  <si>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</si>
  <si>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</si>
  <si>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</si>
  <si>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</si>
  <si>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</si>
  <si>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</si>
  <si>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</si>
  <si>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</si>
  <si>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</si>
  <si>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</si>
  <si>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</si>
  <si>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</si>
  <si>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</si>
  <si>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</si>
  <si>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</si>
  <si>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</si>
  <si>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</si>
  <si>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</si>
  <si>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</si>
  <si>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</si>
  <si>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</si>
  <si>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</si>
  <si>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</si>
  <si>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</si>
  <si>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</si>
  <si>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</si>
  <si>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</si>
  <si>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</si>
  <si>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</si>
  <si>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</si>
  <si>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</si>
  <si>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</si>
  <si>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</si>
  <si>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</si>
  <si>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</si>
  <si>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</si>
  <si>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</si>
  <si>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</si>
  <si>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</si>
  <si>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</si>
  <si>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</si>
  <si>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</si>
  <si>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</si>
  <si>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</si>
  <si>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</si>
  <si>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</si>
  <si>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</si>
  <si>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</si>
  <si>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</si>
  <si>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</si>
  <si>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</si>
  <si>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</si>
  <si>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</si>
  <si>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</si>
  <si>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</si>
  <si>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</si>
  <si>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</si>
  <si>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</si>
  <si>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</si>
  <si>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</si>
  <si>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</si>
  <si>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</si>
  <si>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</si>
  <si>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</si>
  <si>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</si>
  <si>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</si>
  <si>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</si>
  <si>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</si>
  <si>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</si>
  <si>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</si>
  <si>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</si>
  <si>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</si>
  <si>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</si>
  <si>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</si>
  <si>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</si>
  <si>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</si>
  <si>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</si>
  <si>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</si>
  <si>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</si>
  <si>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</si>
  <si>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</si>
  <si>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</si>
  <si>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</si>
  <si>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</si>
  <si>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</si>
  <si>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</si>
  <si>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</si>
  <si>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</si>
  <si>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</si>
  <si>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</si>
  <si>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</si>
  <si>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</si>
  <si>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</si>
  <si>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</si>
  <si>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</si>
  <si>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</si>
  <si>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</si>
  <si>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</si>
  <si>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</si>
  <si>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</si>
  <si>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</si>
  <si>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</si>
  <si>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</si>
  <si>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</si>
  <si>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</si>
  <si>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</si>
  <si>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</si>
  <si>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</si>
  <si>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</si>
  <si>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</si>
  <si>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</si>
  <si>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</si>
  <si>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</si>
  <si>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</si>
  <si>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</si>
  <si>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</si>
  <si>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</si>
  <si>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</si>
  <si>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</si>
  <si>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</si>
  <si>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</si>
  <si>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</si>
  <si>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</si>
  <si>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</si>
  <si>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</si>
  <si>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</si>
  <si>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</si>
  <si>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</si>
  <si>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</si>
  <si>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</si>
  <si>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</si>
  <si>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</si>
  <si>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</si>
  <si>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</si>
  <si>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</si>
  <si>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</si>
  <si>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</si>
  <si>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</si>
  <si>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</si>
  <si>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</si>
  <si>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</si>
  <si>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</si>
  <si>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</si>
  <si>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</si>
  <si>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</si>
  <si>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</si>
  <si>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</si>
  <si>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</si>
  <si>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</si>
  <si>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</si>
  <si>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</si>
  <si>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</si>
  <si>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</si>
  <si>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</si>
  <si>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</si>
  <si>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</si>
  <si>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</si>
  <si>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</si>
  <si>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</si>
  <si>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</si>
  <si>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</si>
  <si>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</si>
  <si>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</si>
  <si>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</si>
  <si>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</si>
  <si>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</si>
  <si>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</si>
  <si>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</si>
  <si>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</si>
  <si>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</si>
  <si>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</si>
  <si>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</si>
  <si>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</si>
  <si>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</si>
  <si>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</si>
  <si>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</si>
  <si>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</si>
  <si>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</si>
  <si>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</si>
  <si>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</si>
  <si>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</si>
  <si>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</si>
  <si>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</si>
  <si>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</si>
  <si>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</si>
  <si>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</si>
  <si>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</si>
  <si>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</si>
  <si>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</si>
  <si>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</si>
  <si>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</si>
  <si>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</si>
  <si>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</si>
  <si>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</si>
  <si>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</si>
  <si>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</si>
  <si>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</si>
  <si>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</si>
  <si>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</si>
  <si>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</si>
  <si>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</si>
  <si>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</si>
  <si>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</si>
  <si>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</si>
  <si>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</si>
  <si>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</si>
  <si>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</si>
  <si>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</si>
  <si>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</si>
  <si>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</si>
  <si>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</si>
  <si>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</si>
  <si>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</si>
  <si>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</si>
  <si>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</si>
  <si>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</si>
  <si>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</si>
  <si>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</si>
  <si>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</si>
  <si>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</si>
  <si>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</si>
  <si>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</si>
  <si>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</si>
  <si>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</si>
  <si>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</si>
  <si>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</si>
  <si>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</si>
  <si>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</si>
  <si>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</si>
  <si>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</si>
  <si>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</si>
  <si>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</si>
  <si>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</si>
  <si>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</si>
  <si>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</si>
  <si>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</si>
  <si>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</si>
  <si>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</si>
  <si>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</si>
  <si>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</si>
  <si>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</si>
  <si>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</si>
  <si>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</si>
  <si>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</si>
  <si>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</si>
  <si>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</si>
  <si>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</si>
  <si>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</si>
  <si>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</si>
  <si>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</si>
  <si>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</si>
  <si>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</si>
  <si>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</si>
  <si>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</si>
  <si>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</si>
  <si>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</si>
  <si>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</si>
  <si>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</si>
  <si>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</si>
  <si>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</si>
  <si>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</si>
  <si>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</si>
  <si>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</si>
  <si>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</si>
  <si>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</si>
  <si>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</si>
  <si>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</si>
  <si>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</si>
  <si>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</si>
  <si>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</si>
  <si>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</si>
  <si>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</si>
  <si>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</si>
  <si>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</si>
  <si>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</si>
  <si>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</si>
  <si>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</si>
  <si>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</si>
  <si>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</si>
  <si>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</si>
  <si>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</si>
  <si>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</si>
  <si>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</si>
  <si>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</si>
  <si>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</si>
  <si>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</si>
  <si>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</si>
  <si>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</si>
  <si>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</si>
  <si>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</si>
  <si>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</si>
  <si>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</si>
  <si>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</si>
  <si>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</si>
  <si>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</si>
  <si>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</si>
  <si>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</si>
  <si>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</si>
  <si>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</si>
  <si>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</si>
  <si>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</si>
  <si>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</si>
  <si>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</si>
  <si>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</si>
  <si>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</si>
  <si>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</si>
  <si>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</si>
  <si>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</si>
  <si>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</si>
  <si>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</si>
  <si>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</si>
  <si>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</si>
  <si>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</si>
  <si>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</si>
  <si>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</si>
  <si>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</si>
  <si>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</si>
  <si>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</si>
  <si>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</si>
  <si>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</si>
  <si>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</si>
  <si>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</si>
  <si>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</si>
  <si>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</si>
  <si>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</si>
  <si>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</si>
  <si>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</si>
  <si>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</si>
  <si>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</si>
  <si>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</si>
  <si>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</si>
  <si>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</si>
  <si>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</si>
  <si>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</si>
  <si>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</si>
  <si>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</si>
  <si>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</si>
  <si>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</si>
  <si>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</si>
  <si>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</si>
  <si>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</si>
  <si>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</si>
  <si>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</si>
  <si>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</si>
  <si>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</si>
  <si>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</si>
  <si>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</si>
  <si>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</si>
  <si>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</si>
  <si>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</si>
  <si>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</si>
  <si>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</si>
  <si>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</si>
  <si>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</si>
  <si>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</si>
  <si>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</si>
  <si>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</si>
  <si>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</si>
  <si>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</si>
  <si>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</si>
  <si>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</si>
  <si>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</si>
  <si>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</si>
  <si>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</si>
  <si>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</si>
  <si>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</si>
  <si>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</si>
  <si>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</si>
  <si>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</si>
  <si>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</si>
  <si>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</si>
  <si>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</si>
  <si>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</si>
  <si>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</si>
  <si>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</si>
  <si>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</si>
  <si>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</si>
  <si>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</si>
  <si>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</si>
  <si>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</si>
  <si>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</si>
  <si>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</si>
  <si>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</si>
  <si>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</si>
  <si>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</si>
  <si>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</si>
  <si>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</si>
  <si>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</si>
  <si>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</si>
  <si>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</si>
  <si>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</si>
  <si>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</si>
  <si>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</si>
  <si>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</si>
  <si>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</si>
  <si>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</si>
  <si>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</si>
  <si>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</si>
  <si>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</si>
  <si>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</si>
  <si>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</si>
  <si>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</si>
  <si>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</si>
  <si>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</si>
  <si>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</si>
  <si>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</si>
  <si>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</si>
  <si>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</si>
  <si>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</si>
  <si>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</si>
  <si>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</si>
  <si>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</si>
  <si>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</si>
  <si>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</si>
  <si>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</si>
  <si>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</si>
  <si>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</si>
  <si>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</si>
  <si>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</si>
  <si>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</si>
  <si>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</si>
  <si>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</si>
  <si>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</si>
  <si>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</si>
  <si>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</si>
  <si>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</si>
  <si>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</si>
  <si>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</si>
  <si>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</si>
  <si>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</si>
  <si>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</si>
  <si>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</si>
  <si>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</si>
  <si>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</si>
  <si>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</si>
  <si>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</si>
  <si>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</si>
  <si>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</si>
  <si>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</si>
  <si>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</si>
  <si>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</si>
  <si>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</si>
  <si>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</si>
  <si>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</si>
  <si>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</si>
  <si>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</si>
  <si>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</si>
  <si>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</si>
  <si>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</si>
  <si>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</si>
  <si>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</si>
  <si>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</si>
  <si>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</si>
  <si>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</si>
  <si>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</si>
  <si>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</si>
  <si>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</si>
  <si>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</si>
  <si>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</si>
  <si>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</si>
  <si>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</si>
  <si>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</si>
  <si>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</si>
  <si>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</si>
  <si>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</si>
  <si>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</si>
  <si>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</si>
  <si>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</si>
  <si>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</si>
  <si>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</si>
  <si>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</si>
  <si>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</si>
  <si>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</si>
  <si>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</si>
  <si>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</si>
  <si>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</si>
  <si>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</si>
  <si>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</si>
  <si>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</si>
  <si>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</si>
  <si>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</si>
  <si>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</si>
  <si>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</si>
  <si>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</si>
  <si>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</si>
  <si>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</si>
  <si>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</si>
  <si>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</si>
  <si>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</si>
  <si>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</si>
  <si>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</si>
  <si>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</si>
  <si>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</si>
  <si>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</si>
  <si>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</si>
  <si>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</si>
  <si>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</si>
  <si>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</si>
  <si>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</si>
  <si>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</si>
  <si>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</si>
  <si>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</si>
  <si>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</si>
  <si>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</si>
  <si>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</si>
  <si>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</si>
  <si>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</si>
  <si>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</si>
  <si>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</si>
  <si>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</si>
  <si>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</si>
  <si>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</si>
  <si>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</si>
  <si>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</si>
  <si>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</si>
  <si>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</si>
  <si>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</si>
  <si>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</si>
  <si>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</si>
  <si>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</si>
  <si>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</si>
  <si>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</si>
  <si>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</si>
  <si>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</si>
  <si>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</si>
  <si>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</si>
  <si>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</si>
  <si>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</si>
  <si>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</si>
  <si>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</si>
  <si>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</si>
  <si>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</si>
  <si>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</si>
  <si>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</si>
  <si>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</si>
  <si>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</si>
  <si>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</si>
  <si>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</si>
  <si>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</si>
  <si>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</si>
  <si>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</si>
  <si>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</si>
  <si>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</si>
  <si>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</si>
  <si>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</si>
  <si>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</si>
  <si>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</si>
  <si>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</si>
  <si>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</si>
  <si>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</si>
  <si>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</si>
  <si>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</si>
  <si>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</si>
  <si>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</si>
  <si>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</si>
  <si>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</si>
  <si>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</si>
  <si>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</si>
  <si>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</si>
  <si>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</si>
  <si>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</si>
  <si>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</si>
  <si>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</si>
  <si>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</si>
  <si>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</si>
  <si>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</si>
  <si>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</si>
  <si>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</si>
  <si>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</si>
  <si>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</si>
  <si>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</si>
  <si>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</si>
  <si>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</si>
  <si>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</si>
  <si>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</si>
  <si>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</si>
  <si>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</si>
  <si>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</si>
  <si>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</si>
  <si>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</si>
  <si>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</si>
  <si>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</si>
  <si>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</si>
  <si>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</si>
  <si>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</si>
  <si>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</si>
  <si>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</si>
  <si>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</si>
  <si>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</si>
  <si>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</si>
  <si>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</si>
  <si>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</si>
  <si>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</si>
  <si>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</si>
  <si>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</si>
  <si>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</si>
  <si>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</si>
  <si>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</si>
  <si>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</si>
  <si>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</si>
  <si>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</si>
  <si>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</si>
  <si>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</si>
  <si>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</si>
  <si>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</si>
  <si>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</si>
  <si>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</si>
  <si>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</si>
  <si>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</si>
  <si>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</si>
  <si>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</si>
  <si>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</si>
  <si>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</si>
  <si>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</si>
  <si>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</si>
  <si>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</si>
  <si>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</si>
  <si>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</si>
  <si>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</si>
  <si>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</si>
  <si>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</si>
  <si>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</si>
  <si>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</si>
  <si>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</si>
  <si>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</si>
  <si>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</si>
  <si>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</si>
  <si>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</si>
  <si>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</si>
  <si>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</si>
  <si>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</si>
  <si>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</si>
  <si>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</si>
  <si>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</si>
  <si>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</si>
  <si>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</si>
  <si>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</si>
  <si>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</si>
  <si>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</si>
  <si>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</si>
  <si>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</si>
  <si>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</si>
  <si>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</si>
  <si>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</si>
  <si>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</si>
  <si>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</si>
  <si>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</si>
  <si>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</si>
  <si>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</si>
  <si>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</si>
  <si>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</si>
  <si>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</si>
  <si>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</si>
  <si>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</si>
  <si>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</si>
  <si>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</si>
  <si>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</si>
  <si>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</si>
  <si>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</si>
  <si>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</si>
  <si>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</si>
  <si>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</si>
  <si>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</si>
  <si>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</si>
  <si>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</si>
  <si>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</si>
  <si>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</si>
  <si>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</si>
  <si>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</si>
  <si>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</si>
  <si>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</si>
  <si>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</si>
  <si>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</si>
  <si>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</si>
  <si>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</si>
  <si>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</si>
  <si>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</si>
  <si>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</si>
  <si>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</si>
  <si>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</si>
  <si>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</si>
  <si>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</si>
  <si>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</si>
  <si>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</si>
  <si>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</si>
  <si>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</si>
  <si>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</si>
  <si>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</si>
  <si>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</si>
  <si>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</si>
  <si>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</si>
  <si>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</si>
  <si>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</si>
  <si>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</si>
  <si>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</si>
  <si>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</si>
  <si>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</si>
  <si>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</si>
  <si>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</si>
  <si>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</si>
  <si>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</si>
  <si>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</si>
  <si>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</si>
  <si>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</si>
  <si>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</si>
  <si>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</si>
  <si>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</si>
  <si>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</si>
  <si>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</si>
  <si>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</si>
  <si>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</si>
  <si>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</si>
  <si>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</si>
  <si>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</si>
  <si>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</si>
  <si>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</si>
  <si>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</si>
  <si>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</si>
  <si>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</si>
  <si>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</si>
  <si>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</si>
  <si>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</si>
  <si>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</si>
  <si>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</si>
  <si>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</si>
  <si>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</si>
  <si>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</si>
  <si>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</si>
  <si>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</si>
  <si>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</si>
  <si>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</si>
  <si>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</si>
  <si>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</si>
  <si>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</si>
  <si>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</si>
  <si>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</si>
  <si>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</si>
  <si>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</si>
  <si>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</si>
  <si>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</si>
  <si>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</si>
  <si>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</si>
  <si>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</si>
  <si>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</si>
  <si>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</si>
  <si>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</si>
  <si>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</si>
  <si>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</si>
  <si>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</si>
  <si>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</si>
  <si>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</si>
  <si>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</si>
  <si>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</si>
  <si>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</si>
  <si>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</si>
  <si>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</si>
  <si>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</si>
  <si>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</si>
  <si>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</si>
  <si>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</si>
  <si>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</si>
  <si>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</si>
  <si>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</si>
  <si>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</si>
  <si>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</si>
  <si>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</si>
  <si>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</si>
  <si>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</si>
  <si>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</si>
  <si>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</si>
  <si>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</si>
  <si>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</si>
  <si>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</si>
  <si>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</si>
  <si>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</si>
  <si>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</si>
  <si>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</si>
  <si>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</si>
  <si>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</si>
  <si>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</si>
  <si>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</si>
  <si>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</si>
  <si>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</si>
  <si>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</si>
  <si>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</si>
  <si>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</si>
  <si>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</si>
  <si>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</si>
  <si>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</si>
  <si>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</si>
  <si>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</si>
  <si>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</si>
  <si>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</si>
  <si>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</si>
  <si>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</si>
  <si>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</si>
  <si>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</si>
  <si>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</si>
  <si>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</si>
  <si>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</si>
  <si>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</si>
  <si>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</si>
  <si>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</si>
  <si>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</si>
  <si>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</si>
  <si>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</si>
  <si>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</si>
  <si>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</si>
  <si>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</si>
  <si>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</si>
  <si>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</si>
  <si>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</si>
  <si>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</si>
  <si>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</si>
  <si>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</si>
  <si>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</si>
  <si>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</si>
  <si>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</si>
  <si>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</si>
  <si>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</si>
  <si>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</si>
  <si>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</si>
  <si>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</si>
  <si>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</si>
  <si>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</si>
  <si>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</si>
  <si>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</si>
  <si>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</si>
  <si>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</si>
  <si>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</si>
  <si>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</si>
  <si>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</si>
  <si>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</si>
  <si>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</si>
  <si>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</si>
  <si>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</si>
  <si>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</si>
  <si>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</si>
  <si>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</si>
  <si>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</si>
  <si>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</si>
  <si>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</si>
  <si>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</si>
  <si>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</si>
  <si>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</si>
  <si>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</si>
  <si>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</si>
  <si>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</si>
  <si>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</si>
  <si>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</si>
  <si>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</si>
  <si>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</si>
  <si>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</si>
  <si>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</si>
  <si>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</si>
  <si>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</si>
  <si>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</si>
  <si>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</si>
  <si>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</si>
  <si>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</si>
  <si>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</si>
  <si>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</si>
  <si>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</si>
  <si>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</si>
  <si>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</si>
  <si>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</si>
  <si>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</si>
  <si>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</si>
  <si>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</si>
  <si>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</si>
  <si>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</si>
  <si>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</si>
  <si>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</si>
  <si>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</si>
  <si>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</si>
  <si>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</si>
  <si>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</si>
  <si>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</si>
  <si>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</si>
  <si>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</si>
  <si>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</si>
  <si>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</si>
  <si>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</si>
  <si>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</si>
  <si>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</si>
  <si>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</si>
  <si>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</si>
  <si>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</si>
  <si>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</si>
  <si>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</si>
  <si>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</si>
  <si>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</si>
  <si>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</si>
  <si>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</si>
  <si>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</si>
  <si>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</si>
  <si>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</si>
  <si>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</si>
  <si>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</si>
  <si>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</si>
  <si>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</si>
  <si>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</si>
  <si>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</si>
  <si>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</si>
  <si>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</si>
  <si>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</si>
  <si>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</si>
  <si>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</si>
  <si>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</si>
  <si>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</si>
  <si>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</si>
  <si>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</si>
  <si>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</si>
  <si>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</si>
  <si>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</si>
  <si>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</si>
  <si>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</si>
  <si>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</si>
  <si>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</si>
  <si>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</si>
  <si>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</si>
  <si>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</si>
  <si>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</si>
  <si>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</si>
  <si>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</si>
  <si>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</si>
  <si>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</si>
  <si>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</si>
  <si>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</si>
  <si>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</si>
  <si>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</si>
  <si>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</si>
  <si>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</si>
  <si>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</si>
  <si>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</si>
  <si>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</si>
  <si>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</si>
  <si>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</si>
  <si>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</si>
  <si>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</si>
  <si>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</si>
  <si>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</si>
  <si>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</si>
  <si>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</si>
  <si>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</si>
  <si>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</si>
  <si>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</si>
  <si>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</si>
  <si>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</si>
  <si>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</si>
  <si>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</si>
  <si>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</si>
  <si>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</si>
  <si>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</si>
  <si>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</si>
  <si>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</si>
  <si>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</si>
  <si>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</si>
  <si>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</si>
  <si>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</si>
  <si>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</si>
  <si>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</si>
  <si>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</si>
  <si>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</si>
  <si>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</si>
  <si>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</si>
  <si>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</si>
  <si>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</si>
  <si>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</si>
  <si>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</si>
  <si>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</si>
  <si>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</si>
  <si>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</si>
  <si>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</si>
  <si>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</si>
  <si>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</si>
  <si>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</si>
  <si>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</si>
  <si>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</si>
  <si>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</si>
  <si>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</si>
  <si>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</si>
  <si>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</si>
  <si>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</si>
  <si>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</si>
  <si>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</si>
  <si>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</si>
  <si>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</si>
  <si>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</si>
  <si>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</si>
  <si>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</si>
  <si>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</si>
  <si>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</si>
  <si>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</si>
  <si>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</si>
  <si>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</si>
  <si>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</si>
  <si>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</si>
  <si>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</si>
  <si>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</si>
  <si>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</si>
  <si>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</si>
  <si>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</si>
  <si>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</si>
  <si>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</si>
  <si>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</si>
  <si>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</si>
  <si>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</si>
  <si>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</si>
  <si>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</si>
  <si>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</si>
  <si>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</si>
  <si>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</si>
  <si>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</si>
  <si>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</si>
  <si>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</si>
  <si>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</si>
  <si>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</si>
  <si>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</si>
  <si>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</si>
  <si>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</si>
  <si>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</si>
  <si>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</si>
  <si>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</si>
  <si>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</si>
  <si>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</si>
  <si>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</si>
  <si>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</si>
  <si>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</si>
  <si>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</si>
  <si>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</si>
  <si>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</si>
  <si>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</si>
  <si>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</si>
  <si>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</si>
  <si>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</si>
  <si>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</si>
  <si>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</si>
  <si>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</si>
  <si>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</si>
  <si>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</si>
  <si>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</si>
  <si>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</si>
  <si>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</si>
  <si>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</si>
  <si>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</si>
  <si>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</si>
  <si>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</si>
  <si>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</si>
  <si>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</si>
  <si>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</si>
  <si>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</si>
  <si>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</si>
  <si>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</si>
  <si>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</si>
  <si>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</si>
  <si>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</si>
  <si>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</si>
  <si>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</si>
  <si>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</si>
  <si>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</si>
  <si>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</si>
  <si>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</si>
  <si>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</si>
  <si>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</si>
  <si>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</si>
  <si>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</si>
  <si>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</si>
  <si>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</si>
  <si>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</si>
  <si>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</si>
  <si>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</si>
  <si>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</si>
  <si>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</si>
  <si>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</si>
  <si>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</si>
  <si>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</si>
  <si>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</si>
  <si>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</si>
  <si>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</si>
  <si>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</si>
  <si>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</si>
  <si>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</si>
  <si>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</si>
  <si>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</si>
  <si>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</si>
  <si>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</si>
  <si>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</si>
  <si>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</si>
  <si>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</si>
  <si>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</si>
  <si>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</si>
  <si>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</si>
  <si>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</si>
  <si>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</si>
  <si>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</si>
  <si>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</si>
  <si>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</si>
  <si>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</si>
  <si>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</si>
  <si>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</si>
  <si>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</si>
  <si>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</si>
  <si>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</si>
  <si>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</si>
  <si>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</si>
  <si>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</si>
  <si>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</si>
  <si>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</si>
  <si>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</si>
  <si>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</si>
  <si>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</si>
  <si>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</si>
  <si>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</si>
  <si>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</si>
  <si>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</si>
  <si>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</si>
  <si>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</si>
  <si>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</si>
  <si>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</si>
  <si>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</si>
  <si>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</si>
  <si>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</si>
  <si>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</si>
  <si>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</si>
  <si>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</si>
  <si>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</si>
  <si>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</si>
  <si>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</si>
  <si>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</si>
  <si>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</si>
  <si>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</si>
  <si>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</si>
  <si>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</si>
  <si>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</si>
  <si>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</si>
  <si>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</si>
  <si>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</si>
  <si>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</si>
  <si>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</si>
  <si>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</si>
  <si>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</si>
  <si>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</si>
  <si>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</si>
  <si>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</si>
  <si>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</si>
  <si>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</si>
  <si>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</si>
  <si>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</si>
  <si>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</si>
  <si>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</si>
  <si>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</si>
  <si>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</si>
  <si>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</si>
  <si>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</si>
  <si>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</si>
  <si>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</si>
  <si>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</si>
  <si>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</si>
  <si>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</si>
  <si>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</si>
  <si>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</si>
  <si>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</si>
  <si>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</si>
  <si>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</si>
  <si>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</si>
  <si>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</si>
  <si>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</si>
  <si>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</si>
  <si>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</si>
  <si>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</si>
  <si>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</si>
  <si>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</si>
  <si>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</si>
  <si>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</si>
  <si>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</si>
  <si>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</si>
  <si>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</si>
  <si>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</si>
  <si>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</si>
  <si>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</si>
  <si>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</si>
  <si>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</si>
  <si>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</si>
  <si>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</si>
  <si>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</si>
  <si>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</si>
  <si>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</si>
  <si>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</si>
  <si>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</si>
  <si>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</si>
  <si>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</si>
  <si>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</si>
  <si>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</si>
  <si>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</si>
  <si>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</si>
  <si>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</si>
  <si>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</si>
  <si>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</si>
  <si>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</si>
  <si>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</si>
  <si>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</si>
  <si>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</si>
  <si>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</si>
  <si>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</si>
  <si>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</si>
  <si>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</si>
  <si>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</si>
  <si>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</si>
  <si>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</si>
  <si>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</si>
  <si>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</si>
  <si>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</si>
  <si>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</si>
  <si>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</si>
  <si>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</si>
  <si>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</si>
  <si>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</si>
  <si>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</si>
  <si>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</si>
  <si>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</si>
  <si>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</si>
  <si>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</si>
  <si>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</si>
  <si>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</si>
  <si>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</si>
  <si>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</si>
  <si>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</si>
  <si>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</si>
  <si>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</si>
  <si>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</si>
  <si>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</si>
  <si>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</si>
  <si>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</si>
  <si>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</si>
  <si>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</si>
  <si>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</si>
  <si>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</si>
  <si>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</si>
  <si>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</si>
  <si>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</si>
  <si>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</si>
  <si>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</si>
  <si>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</si>
  <si>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</si>
  <si>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</si>
  <si>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</si>
  <si>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</si>
  <si>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</si>
  <si>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</si>
  <si>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</si>
  <si>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</si>
  <si>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</si>
  <si>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</si>
  <si>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</si>
  <si>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</si>
  <si>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</si>
  <si>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</si>
  <si>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</si>
  <si>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</si>
  <si>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</si>
  <si>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</si>
  <si>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</si>
  <si>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</si>
  <si>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</si>
  <si>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</si>
  <si>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</si>
  <si>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</si>
  <si>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</si>
  <si>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</si>
  <si>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</si>
  <si>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</si>
  <si>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</si>
  <si>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</si>
  <si>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</si>
  <si>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</si>
  <si>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</si>
  <si>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</si>
  <si>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</si>
  <si>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</si>
  <si>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</si>
  <si>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</si>
  <si>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</si>
  <si>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</si>
  <si>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</si>
  <si>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</si>
  <si>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</si>
  <si>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</si>
  <si>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</si>
  <si>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</si>
  <si>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</si>
  <si>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</si>
  <si>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</si>
  <si>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</si>
  <si>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</si>
  <si>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</si>
  <si>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</si>
  <si>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</si>
  <si>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</si>
  <si>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</si>
  <si>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</si>
  <si>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</si>
  <si>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</si>
  <si>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</si>
  <si>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</si>
  <si>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</si>
  <si>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</si>
  <si>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</si>
  <si>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</si>
  <si>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</si>
  <si>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</si>
  <si>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</si>
  <si>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</si>
  <si>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</si>
  <si>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</si>
  <si>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</si>
  <si>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</si>
  <si>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</si>
  <si>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</si>
  <si>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</si>
  <si>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</si>
  <si>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</si>
  <si>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</si>
  <si>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</si>
  <si>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</si>
  <si>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</si>
  <si>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</si>
  <si>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</si>
  <si>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</si>
  <si>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</si>
  <si>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</si>
  <si>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</si>
  <si>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</si>
  <si>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</si>
  <si>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</si>
  <si>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</si>
  <si>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</si>
  <si>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</si>
  <si>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</si>
  <si>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</si>
  <si>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</si>
  <si>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</si>
  <si>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</si>
  <si>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</si>
  <si>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</si>
  <si>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</si>
  <si>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</si>
  <si>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</si>
  <si>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</si>
  <si>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</si>
  <si>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</si>
  <si>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</si>
  <si>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</si>
  <si>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</si>
  <si>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</si>
  <si>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</si>
  <si>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</si>
  <si>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</si>
  <si>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</si>
  <si>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</si>
  <si>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</si>
  <si>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</si>
  <si>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</si>
  <si>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</si>
  <si>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</si>
  <si>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</si>
  <si>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</si>
  <si>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</si>
  <si>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</si>
  <si>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</si>
  <si>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</si>
  <si>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</si>
  <si>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</si>
  <si>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</si>
  <si>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</si>
  <si>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</si>
  <si>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</si>
  <si>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</si>
  <si>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</si>
  <si>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</si>
  <si>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</si>
  <si>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</si>
  <si>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</si>
  <si>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</si>
  <si>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</si>
  <si>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</si>
  <si>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</si>
  <si>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</si>
  <si>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</si>
  <si>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</si>
  <si>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</si>
  <si>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</si>
  <si>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</si>
  <si>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</si>
  <si>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</si>
  <si>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</si>
  <si>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</si>
  <si>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</si>
  <si>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</si>
  <si>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</si>
  <si>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</si>
  <si>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</si>
  <si>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</si>
  <si>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</si>
  <si>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</si>
  <si>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</si>
  <si>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</si>
  <si>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</si>
  <si>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</si>
  <si>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</si>
  <si>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</si>
  <si>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</si>
  <si>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</si>
  <si>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</si>
  <si>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</si>
  <si>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</si>
  <si>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</si>
  <si>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</si>
  <si>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</si>
  <si>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</si>
  <si>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</si>
  <si>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</si>
  <si>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</si>
  <si>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</si>
  <si>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</si>
  <si>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</si>
  <si>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</si>
  <si>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</si>
  <si>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</si>
  <si>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</si>
  <si>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</si>
  <si>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</si>
  <si>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</si>
  <si>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</si>
  <si>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</si>
  <si>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</si>
  <si>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</si>
  <si>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</si>
  <si>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</si>
  <si>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</si>
  <si>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</si>
  <si>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</si>
  <si>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</si>
  <si>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</si>
  <si>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</si>
  <si>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</si>
  <si>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</si>
  <si>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</si>
  <si>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</si>
  <si>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</si>
  <si>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</si>
  <si>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</si>
  <si>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</si>
  <si>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</si>
  <si>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</si>
  <si>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</si>
  <si>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</si>
  <si>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</si>
  <si>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</si>
  <si>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</si>
  <si>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</si>
  <si>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</si>
  <si>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</si>
  <si>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</si>
  <si>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</si>
  <si>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</si>
  <si>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</si>
  <si>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</si>
  <si>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</si>
  <si>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</si>
  <si>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</si>
  <si>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</si>
  <si>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</si>
  <si>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</si>
  <si>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</si>
  <si>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</si>
  <si>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</si>
  <si>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</si>
  <si>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</si>
  <si>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</si>
  <si>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</si>
  <si>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</si>
  <si>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</si>
  <si>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</si>
  <si>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</si>
  <si>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</si>
  <si>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</si>
  <si>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</si>
  <si>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</si>
  <si>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</si>
  <si>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</si>
  <si>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</si>
  <si>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</si>
  <si>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</si>
  <si>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</si>
  <si>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</si>
  <si>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</si>
  <si>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</si>
  <si>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</si>
  <si>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</si>
  <si>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</si>
  <si>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</si>
  <si>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</si>
  <si>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</si>
  <si>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</si>
  <si>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</si>
  <si>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</si>
  <si>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</si>
  <si>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</si>
  <si>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</si>
  <si>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</si>
  <si>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</si>
  <si>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</si>
  <si>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</si>
  <si>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</si>
  <si>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</si>
  <si>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</si>
  <si>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</si>
  <si>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</si>
  <si>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</si>
  <si>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</si>
  <si>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</si>
  <si>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</si>
  <si>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</si>
  <si>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</si>
  <si>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</si>
  <si>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</si>
  <si>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</si>
  <si>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</si>
  <si>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</si>
  <si>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</si>
  <si>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</si>
  <si>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</si>
  <si>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</si>
  <si>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</si>
  <si>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</si>
  <si>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</si>
  <si>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</si>
  <si>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</si>
  <si>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</si>
  <si>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</si>
  <si>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</si>
  <si>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</si>
  <si>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</si>
  <si>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</si>
  <si>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</si>
  <si>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</si>
  <si>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</si>
  <si>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</si>
  <si>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</si>
  <si>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</si>
  <si>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</si>
  <si>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</si>
  <si>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</si>
  <si>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</si>
  <si>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</si>
  <si>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</si>
  <si>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</si>
  <si>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</si>
  <si>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</si>
  <si>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</si>
  <si>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</si>
  <si>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</si>
  <si>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</si>
  <si>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</si>
  <si>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</si>
  <si>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</si>
  <si>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</si>
  <si>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</si>
  <si>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</si>
  <si>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</si>
  <si>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</si>
  <si>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</si>
  <si>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</si>
  <si>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</si>
  <si>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</si>
  <si>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</si>
  <si>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</si>
  <si>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</si>
  <si>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</si>
  <si>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</si>
  <si>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</si>
  <si>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</si>
  <si>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</si>
  <si>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</si>
  <si>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</si>
  <si>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</si>
  <si>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</si>
  <si>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</si>
  <si>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</si>
  <si>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</si>
  <si>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</si>
  <si>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</si>
  <si>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</si>
  <si>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</si>
  <si>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</si>
  <si>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</si>
  <si>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</si>
  <si>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</si>
  <si>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</si>
  <si>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</si>
  <si>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</si>
  <si>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</si>
  <si>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</si>
  <si>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</si>
  <si>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</si>
  <si>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</si>
  <si>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</si>
  <si>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</si>
  <si>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</si>
  <si>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</si>
  <si>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</si>
  <si>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</si>
  <si>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</si>
  <si>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</si>
  <si>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</si>
  <si>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</si>
  <si>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</si>
  <si>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</si>
  <si>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</si>
  <si>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</si>
  <si>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</si>
  <si>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</si>
  <si>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</si>
  <si>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</si>
  <si>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</si>
  <si>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</si>
  <si>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</si>
  <si>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</si>
  <si>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</si>
  <si>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</si>
  <si>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</si>
  <si>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</si>
  <si>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</si>
  <si>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</si>
  <si>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</si>
  <si>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</si>
  <si>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</si>
  <si>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</si>
  <si>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</si>
  <si>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</si>
  <si>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</si>
  <si>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</si>
  <si>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</si>
  <si>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</si>
  <si>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</si>
  <si>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</si>
  <si>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</si>
  <si>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</si>
  <si>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</si>
  <si>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</si>
  <si>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</si>
  <si>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</si>
  <si>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</si>
  <si>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</si>
  <si>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</si>
  <si>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</si>
  <si>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</si>
  <si>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</si>
  <si>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</si>
  <si>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</si>
  <si>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</si>
  <si>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</si>
  <si>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</si>
  <si>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</si>
  <si>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</si>
  <si>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</si>
  <si>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</si>
  <si>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</si>
  <si>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</si>
  <si>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</si>
  <si>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</si>
  <si>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</si>
  <si>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</si>
  <si>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</si>
  <si>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</si>
  <si>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</si>
  <si>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</si>
  <si>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</si>
  <si>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</si>
  <si>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</si>
  <si>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</si>
  <si>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</si>
  <si>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</si>
  <si>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</si>
  <si>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</si>
  <si>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</si>
  <si>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</si>
  <si>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</si>
  <si>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</si>
  <si>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</si>
  <si>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</si>
  <si>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</si>
  <si>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</si>
  <si>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</si>
  <si>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</si>
  <si>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</si>
  <si>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</si>
  <si>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</si>
  <si>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</si>
  <si>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</si>
  <si>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</si>
  <si>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</si>
  <si>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</si>
  <si>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</si>
  <si>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</si>
  <si>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</si>
  <si>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</si>
  <si>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</si>
  <si>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</si>
  <si>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</si>
  <si>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</si>
  <si>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</si>
  <si>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</si>
  <si>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</si>
  <si>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</si>
  <si>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</si>
  <si>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</si>
  <si>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</si>
  <si>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</si>
  <si>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</si>
  <si>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</si>
  <si>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</si>
  <si>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</si>
  <si>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</si>
  <si>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</si>
  <si>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</si>
  <si>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</si>
  <si>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</si>
  <si>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</si>
  <si>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</si>
  <si>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</si>
  <si>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</si>
  <si>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</si>
  <si>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</si>
  <si>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</si>
  <si>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</si>
  <si>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</si>
  <si>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</si>
  <si>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</si>
  <si>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</si>
  <si>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</si>
  <si>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</si>
  <si>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</si>
  <si>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</si>
  <si>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</si>
  <si>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</si>
  <si>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</si>
  <si>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</si>
  <si>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</si>
  <si>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</si>
  <si>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</si>
  <si>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</si>
  <si>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</si>
  <si>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</si>
  <si>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</si>
  <si>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</si>
  <si>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</si>
  <si>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</si>
  <si>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</si>
  <si>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</si>
  <si>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</si>
  <si>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</si>
  <si>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</si>
  <si>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</si>
  <si>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</si>
  <si>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</si>
  <si>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</si>
  <si>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</si>
  <si>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</si>
  <si>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</si>
  <si>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</si>
  <si>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</si>
  <si>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</si>
  <si>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</si>
  <si>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</si>
  <si>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</si>
  <si>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</si>
  <si>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</si>
  <si>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</si>
  <si>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</si>
  <si>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</si>
  <si>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</si>
  <si>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</si>
  <si>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</si>
  <si>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</si>
  <si>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</si>
  <si>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</si>
  <si>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</si>
  <si>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</si>
  <si>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</si>
  <si>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</si>
  <si>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</si>
  <si>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</si>
  <si>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</si>
  <si>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</si>
  <si>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</si>
  <si>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</si>
  <si>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</si>
  <si>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</si>
  <si>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</si>
  <si>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</si>
  <si>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</si>
  <si>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</si>
  <si>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</si>
  <si>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</si>
  <si>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</si>
  <si>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</si>
  <si>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</si>
  <si>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</si>
  <si>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</si>
  <si>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</si>
  <si>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</si>
  <si>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</si>
  <si>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</si>
  <si>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</si>
  <si>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</si>
  <si>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</si>
  <si>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</si>
  <si>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</si>
  <si>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</si>
  <si>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</si>
  <si>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</si>
  <si>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</si>
  <si>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</si>
  <si>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</si>
  <si>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</si>
  <si>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</si>
  <si>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</si>
  <si>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</si>
  <si>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</si>
  <si>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</si>
  <si>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</si>
  <si>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</si>
  <si>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</si>
  <si>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</si>
  <si>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</si>
  <si>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</si>
  <si>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</si>
  <si>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</si>
  <si>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</si>
  <si>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</si>
  <si>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</si>
  <si>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</si>
  <si>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</si>
  <si>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</si>
  <si>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</si>
  <si>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</si>
  <si>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</si>
  <si>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</si>
  <si>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</si>
  <si>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</si>
  <si>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</si>
  <si>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</si>
  <si>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</si>
  <si>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</si>
  <si>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</si>
  <si>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</si>
  <si>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</si>
  <si>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</si>
  <si>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</si>
  <si>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</si>
  <si>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</si>
  <si>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</si>
  <si>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</si>
  <si>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</si>
  <si>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</si>
  <si>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</si>
  <si>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</si>
  <si>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</si>
  <si>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</si>
  <si>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</si>
  <si>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</si>
  <si>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</si>
  <si>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</si>
  <si>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</si>
  <si>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</si>
  <si>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</si>
  <si>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</si>
  <si>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</si>
  <si>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</si>
  <si>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</si>
  <si>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</si>
  <si>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</si>
  <si>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</si>
  <si>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</si>
  <si>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</si>
  <si>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</si>
  <si>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</si>
  <si>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</si>
  <si>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</si>
  <si>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</si>
  <si>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</si>
  <si>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</si>
  <si>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</si>
  <si>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</si>
  <si>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</si>
  <si>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</si>
  <si>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</si>
  <si>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</si>
  <si>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</si>
  <si>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</si>
  <si>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</si>
  <si>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</si>
  <si>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</si>
  <si>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</si>
  <si>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</si>
  <si>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</si>
  <si>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</si>
  <si>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</si>
  <si>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</si>
  <si>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</si>
  <si>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</si>
  <si>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</si>
  <si>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</si>
  <si>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</si>
  <si>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</si>
  <si>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</si>
  <si>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</si>
  <si>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</si>
  <si>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</si>
  <si>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</si>
  <si>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</si>
  <si>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</si>
  <si>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</si>
  <si>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</si>
  <si>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</si>
  <si>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</si>
  <si>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</si>
  <si>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</si>
  <si>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</si>
  <si>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</si>
  <si>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</si>
  <si>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</si>
  <si>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</si>
  <si>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</si>
  <si>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</si>
  <si>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</si>
  <si>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</si>
  <si>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</si>
  <si>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</si>
  <si>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</si>
  <si>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</si>
  <si>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</si>
  <si>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</si>
  <si>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</si>
  <si>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</si>
  <si>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</si>
  <si>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</si>
  <si>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</si>
  <si>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</si>
  <si>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</si>
  <si>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</si>
  <si>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</si>
  <si>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</si>
  <si>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</si>
  <si>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</si>
  <si>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</si>
  <si>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</si>
  <si>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</si>
  <si>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</si>
  <si>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</si>
  <si>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</si>
  <si>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</si>
  <si>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</si>
  <si>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</si>
  <si>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</si>
  <si>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</si>
  <si>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</si>
  <si>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</si>
  <si>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</si>
  <si>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</si>
  <si>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</si>
  <si>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</si>
  <si>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</si>
  <si>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</si>
  <si>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</si>
  <si>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</si>
  <si>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</si>
  <si>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</si>
  <si>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</si>
  <si>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</si>
  <si>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</si>
  <si>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</si>
  <si>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</si>
  <si>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</si>
  <si>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</si>
  <si>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</si>
  <si>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</si>
  <si>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</si>
  <si>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</si>
  <si>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</si>
  <si>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</si>
  <si>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</si>
  <si>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</si>
  <si>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</si>
  <si>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</si>
  <si>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</si>
  <si>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</si>
  <si>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</si>
  <si>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</si>
  <si>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</si>
  <si>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</si>
  <si>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</si>
  <si>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</si>
  <si>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</si>
  <si>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</si>
  <si>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</si>
  <si>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</si>
  <si>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</si>
  <si>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</si>
  <si>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</si>
  <si>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</si>
  <si>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</si>
  <si>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</si>
  <si>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</si>
  <si>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</si>
  <si>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</si>
  <si>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</si>
  <si>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</si>
  <si>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</si>
  <si>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</si>
  <si>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</si>
  <si>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</si>
  <si>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</si>
  <si>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</si>
  <si>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</si>
  <si>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</si>
  <si>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</si>
  <si>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</si>
  <si>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</si>
  <si>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</si>
  <si>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</si>
  <si>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</si>
  <si>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</si>
  <si>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</si>
  <si>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</si>
  <si>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</si>
  <si>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</si>
  <si>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</si>
  <si>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</si>
  <si>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</si>
  <si>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</si>
  <si>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</si>
  <si>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</si>
  <si>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</si>
  <si>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</si>
  <si>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</si>
  <si>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</si>
  <si>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</si>
  <si>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</si>
  <si>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</si>
  <si>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</si>
  <si>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</si>
  <si>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</si>
  <si>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</si>
  <si>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</si>
  <si>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</si>
  <si>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</si>
  <si>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</si>
  <si>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</si>
  <si>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</si>
  <si>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</si>
  <si>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</si>
  <si>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</si>
  <si>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</si>
  <si>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</si>
  <si>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</si>
  <si>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</si>
  <si>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</si>
  <si>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</si>
  <si>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</si>
  <si>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</si>
  <si>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</si>
  <si>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</si>
  <si>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</si>
  <si>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</si>
  <si>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</si>
  <si>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</si>
  <si>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</si>
  <si>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</si>
  <si>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</si>
  <si>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</si>
  <si>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</si>
  <si>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</si>
  <si>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</si>
  <si>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</si>
  <si>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</si>
  <si>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</si>
  <si>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</si>
  <si>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</si>
  <si>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</si>
  <si>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</si>
  <si>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</si>
  <si>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</si>
  <si>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</si>
  <si>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</si>
  <si>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</si>
  <si>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</si>
  <si>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</si>
  <si>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</si>
  <si>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</si>
  <si>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</si>
  <si>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</si>
  <si>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</si>
  <si>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</si>
  <si>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</si>
  <si>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</si>
  <si>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</si>
  <si>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</si>
  <si>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</si>
  <si>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</si>
  <si>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</si>
  <si>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</si>
  <si>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</si>
  <si>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</si>
  <si>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</si>
  <si>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</si>
  <si>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</si>
  <si>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</si>
  <si>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</si>
  <si>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</si>
  <si>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</si>
  <si>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</si>
  <si>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</si>
  <si>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</si>
  <si>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</si>
  <si>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</si>
  <si>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</si>
  <si>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</si>
  <si>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</si>
  <si>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</si>
  <si>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</si>
  <si>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</si>
  <si>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</si>
  <si>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</si>
  <si>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</si>
  <si>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</si>
  <si>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</si>
  <si>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</si>
  <si>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</si>
  <si>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</si>
  <si>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</si>
  <si>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</si>
  <si>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</si>
  <si>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</si>
  <si>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</si>
  <si>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</si>
  <si>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</si>
  <si>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</si>
  <si>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</si>
  <si>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</si>
  <si>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</si>
  <si>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</si>
  <si>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</si>
  <si>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</si>
  <si>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</si>
  <si>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</si>
  <si>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</si>
  <si>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</si>
  <si>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</si>
  <si>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</si>
  <si>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</si>
  <si>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</si>
  <si>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</si>
  <si>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</si>
  <si>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</si>
  <si>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</si>
  <si>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</si>
  <si>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</si>
  <si>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</si>
  <si>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</si>
  <si>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</si>
  <si>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</si>
  <si>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</si>
  <si>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</si>
  <si>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</si>
  <si>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</si>
  <si>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</si>
  <si>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</si>
  <si>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</si>
  <si>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</si>
  <si>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</si>
  <si>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</si>
  <si>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</si>
  <si>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</si>
  <si>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</si>
  <si>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</si>
  <si>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</si>
  <si>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</si>
  <si>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</si>
  <si>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</si>
  <si>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</si>
  <si>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</si>
  <si>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</si>
  <si>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</si>
  <si>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</si>
  <si>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</si>
  <si>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</si>
  <si>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</si>
  <si>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</si>
  <si>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</si>
  <si>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</si>
  <si>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</si>
  <si>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</si>
  <si>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</si>
  <si>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</si>
  <si>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</si>
  <si>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</si>
  <si>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</si>
  <si>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</si>
  <si>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</si>
  <si>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</si>
  <si>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</si>
  <si>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</si>
  <si>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</si>
  <si>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</si>
  <si>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</si>
  <si>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</si>
  <si>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</si>
  <si>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</si>
  <si>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</si>
  <si>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</si>
  <si>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</si>
  <si>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</si>
  <si>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</si>
  <si>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</si>
  <si>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</si>
  <si>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</si>
  <si>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</si>
  <si>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</si>
  <si>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</si>
  <si>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</si>
  <si>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</si>
  <si>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</si>
  <si>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</si>
  <si>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</si>
  <si>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</si>
  <si>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</si>
  <si>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</si>
  <si>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</si>
  <si>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</si>
  <si>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</si>
  <si>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</si>
  <si>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</si>
  <si>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</si>
  <si>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</si>
  <si>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</si>
  <si>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</si>
  <si>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</si>
  <si>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</si>
  <si>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</si>
  <si>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</si>
  <si>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</si>
  <si>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</si>
  <si>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</si>
  <si>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</si>
  <si>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</si>
  <si>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</si>
  <si>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</si>
  <si>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</si>
  <si>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</si>
  <si>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</si>
  <si>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</si>
  <si>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</si>
  <si>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</si>
  <si>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</si>
  <si>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</si>
  <si>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</si>
  <si>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</si>
  <si>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</si>
  <si>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</si>
  <si>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</si>
  <si>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</si>
  <si>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</si>
  <si>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</si>
  <si>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</si>
  <si>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</si>
  <si>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</si>
  <si>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</si>
  <si>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</si>
  <si>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</si>
  <si>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</si>
  <si>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</si>
  <si>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</si>
  <si>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</si>
  <si>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</si>
  <si>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</si>
  <si>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</si>
  <si>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</si>
  <si>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</si>
  <si>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</si>
  <si>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</si>
  <si>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</si>
  <si>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</si>
  <si>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</si>
  <si>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</si>
  <si>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</si>
  <si>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</si>
  <si>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</si>
  <si>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</si>
  <si>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</si>
  <si>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</si>
  <si>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</si>
  <si>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</si>
  <si>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</si>
  <si>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</si>
  <si>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</si>
  <si>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</si>
  <si>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</si>
  <si>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</si>
  <si>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</si>
  <si>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</si>
  <si>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</si>
  <si>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</si>
  <si>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</si>
  <si>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</si>
  <si>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</si>
  <si>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</si>
  <si>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</si>
  <si>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</si>
  <si>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</si>
  <si>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</si>
  <si>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</si>
  <si>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</si>
  <si>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</si>
  <si>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</si>
  <si>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</si>
  <si>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</si>
  <si>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</si>
  <si>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</si>
  <si>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</si>
  <si>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</si>
  <si>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</si>
  <si>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</si>
  <si>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</si>
  <si>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</si>
  <si>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</si>
  <si>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</si>
  <si>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</si>
  <si>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</si>
  <si>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</si>
  <si>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</si>
  <si>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</si>
  <si>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</si>
  <si>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</si>
  <si>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</si>
  <si>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</si>
  <si>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</si>
  <si>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</si>
  <si>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</si>
  <si>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</si>
  <si>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</si>
  <si>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</si>
  <si>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</si>
  <si>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</si>
  <si>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</si>
  <si>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</si>
  <si>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</si>
  <si>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</si>
  <si>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</si>
  <si>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</si>
  <si>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</si>
  <si>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</si>
  <si>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</si>
  <si>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</si>
  <si>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</si>
  <si>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</si>
  <si>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</si>
  <si>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</si>
  <si>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</si>
  <si>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</si>
  <si>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</si>
  <si>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</si>
  <si>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</si>
  <si>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</si>
  <si>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</si>
  <si>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</si>
  <si>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</si>
  <si>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</si>
  <si>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</si>
  <si>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</si>
  <si>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</si>
  <si>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</si>
  <si>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</si>
  <si>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</si>
  <si>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</si>
  <si>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</si>
  <si>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</si>
  <si>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</si>
  <si>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</si>
  <si>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</si>
  <si>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</si>
  <si>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</si>
  <si>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</si>
  <si>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</si>
  <si>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</si>
  <si>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</si>
  <si>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</si>
  <si>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</si>
  <si>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</si>
  <si>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</si>
  <si>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</si>
  <si>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</si>
  <si>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</si>
  <si>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</si>
  <si>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</si>
  <si>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</si>
  <si>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</si>
  <si>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</si>
  <si>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</si>
  <si>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</si>
  <si>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</si>
  <si>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</si>
  <si>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</si>
  <si>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</si>
  <si>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</si>
  <si>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</si>
  <si>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</si>
  <si>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</si>
  <si>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</si>
  <si>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</si>
  <si>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</si>
  <si>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</si>
  <si>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</si>
  <si>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</si>
  <si>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</si>
  <si>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</si>
  <si>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</si>
  <si>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</si>
  <si>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</si>
  <si>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</si>
  <si>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</si>
  <si>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</si>
  <si>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</si>
  <si>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</si>
  <si>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</si>
  <si>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</si>
  <si>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</si>
  <si>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</si>
  <si>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</si>
  <si>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</si>
  <si>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</si>
  <si>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</si>
  <si>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</si>
  <si>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</si>
  <si>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</si>
  <si>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</si>
  <si>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</si>
  <si>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</si>
  <si>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</si>
  <si>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</si>
  <si>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</si>
  <si>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</si>
  <si>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</si>
  <si>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</si>
  <si>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</si>
  <si>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</si>
  <si>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</si>
  <si>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</si>
  <si>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</si>
  <si>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</si>
  <si>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</si>
  <si>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</si>
  <si>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</si>
  <si>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</si>
  <si>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</si>
  <si>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</si>
  <si>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</si>
  <si>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</si>
  <si>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</si>
  <si>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</si>
  <si>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</si>
  <si>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</si>
  <si>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</si>
  <si>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</si>
  <si>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</si>
  <si>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</si>
  <si>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</si>
  <si>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</si>
  <si>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</si>
  <si>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</si>
  <si>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</si>
  <si>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</si>
  <si>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</si>
  <si>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</si>
  <si>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</si>
  <si>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</si>
  <si>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</si>
  <si>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</si>
  <si>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</si>
  <si>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</si>
  <si>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</si>
  <si>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</si>
  <si>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</si>
  <si>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</si>
  <si>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</si>
  <si>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</si>
  <si>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</si>
  <si>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</si>
  <si>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</si>
  <si>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</si>
  <si>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</si>
  <si>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</si>
  <si>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</si>
  <si>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</si>
  <si>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</si>
  <si>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</si>
  <si>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</si>
  <si>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</si>
  <si>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</si>
  <si>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</si>
  <si>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</si>
  <si>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</si>
  <si>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</si>
  <si>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</si>
  <si>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</si>
  <si>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</si>
  <si>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</si>
  <si>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</si>
  <si>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</si>
  <si>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</si>
  <si>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</si>
  <si>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</si>
  <si>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</si>
  <si>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</si>
  <si>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</si>
  <si>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</si>
  <si>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</si>
  <si>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</si>
  <si>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</si>
  <si>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</si>
  <si>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</si>
  <si>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</si>
  <si>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</si>
  <si>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</si>
  <si>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</si>
  <si>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</si>
  <si>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</si>
  <si>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</si>
  <si>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</si>
  <si>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</si>
  <si>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</si>
  <si>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</si>
  <si>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</si>
  <si>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</si>
  <si>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</si>
  <si>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</si>
  <si>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</si>
  <si>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</si>
  <si>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</si>
  <si>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</si>
  <si>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</si>
  <si>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</si>
  <si>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</si>
  <si>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</si>
  <si>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</si>
  <si>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</si>
  <si>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</si>
  <si>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</si>
  <si>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</si>
  <si>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</si>
  <si>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</si>
  <si>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</si>
  <si>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</si>
  <si>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</si>
  <si>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</si>
  <si>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</si>
  <si>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</si>
  <si>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</si>
  <si>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</si>
  <si>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</si>
  <si>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</si>
  <si>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</si>
  <si>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</si>
  <si>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</si>
  <si>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</si>
  <si>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</si>
  <si>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</si>
  <si>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</si>
  <si>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</si>
  <si>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</si>
  <si>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</si>
  <si>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</si>
  <si>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</si>
  <si>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</si>
  <si>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</si>
  <si>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</si>
  <si>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</si>
  <si>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</si>
  <si>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</si>
  <si>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</si>
  <si>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</si>
  <si>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</si>
  <si>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</si>
  <si>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</si>
  <si>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</si>
  <si>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</si>
  <si>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</si>
  <si>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</si>
  <si>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</si>
  <si>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</si>
  <si>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</si>
  <si>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</si>
  <si>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</si>
  <si>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</si>
  <si>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</si>
  <si>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</si>
  <si>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</si>
  <si>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</si>
  <si>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</si>
  <si>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</si>
  <si>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</si>
  <si>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</si>
  <si>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</si>
  <si>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</si>
  <si>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</si>
  <si>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</si>
  <si>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</si>
  <si>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</si>
  <si>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</si>
  <si>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</si>
  <si>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</si>
  <si>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</si>
  <si>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</si>
  <si>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</si>
  <si>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</si>
  <si>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</si>
  <si>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</si>
  <si>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</si>
  <si>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</si>
  <si>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</si>
  <si>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</si>
  <si>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</si>
  <si>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</si>
  <si>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</si>
  <si>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</si>
  <si>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</si>
  <si>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</si>
  <si>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</si>
  <si>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</si>
  <si>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</si>
  <si>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</si>
  <si>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</si>
  <si>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</si>
  <si>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</si>
  <si>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</si>
  <si>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</si>
  <si>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</si>
  <si>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</si>
  <si>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</si>
  <si>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</si>
  <si>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</si>
  <si>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</si>
  <si>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</si>
  <si>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</si>
  <si>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</si>
  <si>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</si>
  <si>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</si>
  <si>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</si>
  <si>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</si>
  <si>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</si>
  <si>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</si>
  <si>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</si>
  <si>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</si>
  <si>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</si>
  <si>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</si>
  <si>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</si>
  <si>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</si>
  <si>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</si>
  <si>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</si>
  <si>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</si>
  <si>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</si>
  <si>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</si>
  <si>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</si>
  <si>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</si>
  <si>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</si>
  <si>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</si>
  <si>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</si>
  <si>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</si>
  <si>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</si>
  <si>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</si>
  <si>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</si>
  <si>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</si>
  <si>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</si>
  <si>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</si>
  <si>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</si>
  <si>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</si>
  <si>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</si>
  <si>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</si>
  <si>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</si>
  <si>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</si>
  <si>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</si>
  <si>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</si>
  <si>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</si>
  <si>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</si>
  <si>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</si>
  <si>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</si>
  <si>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</si>
  <si>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</si>
  <si>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</si>
  <si>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</si>
  <si>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</si>
  <si>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</si>
  <si>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</si>
  <si>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</si>
  <si>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</si>
  <si>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</si>
  <si>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</si>
  <si>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</si>
  <si>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</si>
  <si>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</si>
  <si>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</si>
  <si>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</si>
  <si>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</si>
  <si>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</si>
  <si>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</si>
  <si>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</si>
  <si>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</si>
  <si>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</si>
  <si>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</si>
  <si>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</si>
  <si>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</si>
  <si>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</si>
  <si>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</si>
  <si>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</si>
  <si>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</si>
  <si>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</si>
  <si>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</si>
  <si>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</si>
  <si>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</si>
  <si>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</si>
  <si>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</si>
  <si>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</si>
  <si>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</si>
  <si>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</si>
  <si>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</si>
  <si>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</si>
  <si>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</si>
  <si>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</si>
  <si>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</si>
  <si>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</si>
  <si>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</si>
  <si>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</si>
  <si>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</si>
  <si>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</si>
  <si>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</si>
  <si>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</si>
  <si>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</si>
  <si>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</si>
  <si>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</si>
  <si>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</si>
  <si>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</si>
  <si>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</si>
  <si>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</si>
  <si>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</si>
  <si>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</si>
  <si>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</si>
  <si>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</si>
  <si>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</si>
  <si>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</si>
  <si>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</si>
  <si>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</si>
  <si>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</si>
  <si>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</si>
  <si>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</si>
  <si>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</si>
  <si>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</si>
  <si>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</si>
  <si>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</si>
  <si>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</si>
  <si>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</si>
  <si>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</si>
  <si>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</si>
  <si>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</si>
  <si>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</si>
  <si>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</si>
  <si>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</si>
  <si>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</si>
  <si>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</si>
  <si>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</si>
  <si>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</si>
  <si>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</si>
  <si>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</si>
  <si>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</si>
  <si>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</si>
  <si>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</si>
  <si>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</si>
  <si>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</si>
  <si>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</si>
  <si>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</si>
  <si>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</si>
  <si>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</si>
  <si>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</si>
  <si>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</si>
  <si>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</si>
  <si>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</si>
  <si>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</si>
  <si>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</si>
  <si>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</si>
  <si>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</si>
  <si>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</si>
  <si>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</si>
  <si>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</si>
  <si>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</si>
  <si>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</si>
  <si>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</si>
  <si>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</si>
  <si>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</si>
  <si>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</si>
  <si>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</si>
  <si>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</si>
  <si>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</si>
  <si>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</si>
  <si>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</si>
  <si>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</si>
  <si>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</si>
  <si>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</si>
  <si>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</si>
  <si>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</si>
  <si>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</si>
  <si>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</si>
  <si>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</si>
  <si>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</si>
  <si>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</si>
  <si>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</si>
  <si>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</si>
  <si>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</si>
  <si>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</si>
  <si>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</si>
  <si>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</si>
  <si>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</si>
  <si>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</si>
  <si>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</si>
  <si>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</si>
  <si>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</si>
  <si>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</si>
  <si>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</si>
  <si>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</si>
  <si>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</si>
  <si>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</si>
  <si>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</si>
  <si>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</si>
  <si>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</si>
  <si>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</si>
  <si>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</si>
  <si>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</si>
  <si>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</si>
  <si>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</si>
  <si>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</si>
  <si>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</si>
  <si>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</si>
  <si>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</si>
  <si>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</si>
  <si>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</si>
  <si>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</si>
  <si>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</si>
  <si>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</si>
  <si>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</si>
  <si>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</si>
  <si>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</si>
  <si>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</si>
  <si>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</si>
  <si>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</si>
  <si>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</si>
  <si>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</si>
  <si>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</si>
  <si>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</si>
  <si>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</si>
  <si>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</si>
  <si>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</si>
  <si>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</si>
  <si>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</si>
  <si>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</si>
  <si>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</si>
  <si>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</si>
  <si>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</si>
  <si>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</si>
  <si>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</si>
  <si>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</si>
  <si>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</si>
  <si>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</si>
  <si>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</si>
  <si>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</si>
  <si>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</si>
  <si>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</si>
  <si>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</si>
  <si>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</si>
  <si>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</si>
  <si>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</si>
  <si>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</si>
  <si>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</si>
  <si>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</si>
  <si>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</si>
  <si>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</si>
  <si>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</si>
  <si>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</si>
  <si>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</si>
  <si>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</si>
  <si>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</si>
  <si>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</si>
  <si>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</si>
  <si>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</si>
  <si>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</si>
  <si>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</si>
  <si>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</si>
  <si>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</si>
  <si>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</si>
  <si>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</si>
  <si>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</si>
  <si>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</si>
  <si>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</si>
  <si>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</si>
  <si>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</si>
  <si>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</si>
  <si>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</si>
  <si>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</si>
  <si>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</si>
  <si>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</si>
  <si>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</si>
  <si>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</si>
  <si>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</si>
  <si>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</si>
  <si>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</si>
  <si>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</si>
  <si>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</si>
  <si>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</si>
  <si>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</si>
  <si>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</si>
  <si>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</si>
  <si>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</si>
  <si>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</si>
  <si>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</si>
  <si>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</si>
  <si>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</si>
  <si>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</si>
  <si>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</si>
  <si>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</si>
  <si>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</si>
  <si>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</si>
  <si>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</si>
  <si>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</si>
  <si>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</si>
  <si>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</si>
  <si>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</si>
  <si>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</si>
  <si>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</si>
  <si>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</si>
  <si>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</si>
  <si>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</si>
  <si>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</si>
  <si>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</si>
  <si>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</si>
  <si>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</si>
  <si>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</si>
  <si>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</si>
  <si>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</si>
  <si>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</si>
  <si>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</si>
  <si>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</si>
  <si>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</si>
  <si>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</si>
  <si>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</si>
  <si>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</si>
  <si>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</si>
  <si>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</si>
  <si>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</si>
  <si>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</si>
  <si>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</si>
  <si>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</si>
  <si>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</si>
  <si>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</si>
  <si>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</si>
  <si>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</si>
  <si>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</si>
  <si>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</si>
  <si>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</si>
  <si>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</si>
  <si>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</si>
  <si>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</si>
  <si>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</si>
  <si>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</si>
  <si>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</si>
  <si>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</si>
  <si>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</si>
  <si>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</si>
  <si>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</si>
  <si>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</si>
  <si>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</si>
  <si>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</si>
  <si>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</si>
  <si>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</si>
  <si>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</si>
  <si>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</si>
  <si>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</si>
  <si>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</si>
  <si>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</si>
  <si>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</si>
  <si>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</si>
  <si>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</si>
  <si>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</si>
  <si>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</si>
  <si>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</si>
  <si>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</si>
  <si>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</si>
  <si>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</si>
  <si>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</si>
  <si>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</si>
  <si>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</si>
  <si>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</si>
  <si>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</si>
  <si>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</si>
  <si>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</si>
  <si>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</si>
  <si>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</si>
  <si>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</si>
  <si>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</si>
  <si>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</si>
  <si>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</si>
  <si>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</si>
  <si>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</si>
  <si>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</si>
  <si>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</si>
  <si>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</si>
  <si>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</si>
  <si>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</si>
  <si>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</si>
  <si>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</si>
  <si>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</si>
  <si>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</si>
  <si>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</si>
  <si>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</si>
  <si>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</si>
  <si>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</si>
  <si>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</si>
  <si>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</si>
  <si>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</si>
  <si>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</si>
  <si>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</si>
  <si>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</si>
  <si>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</si>
  <si>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</si>
  <si>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</si>
  <si>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</si>
  <si>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</si>
  <si>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</si>
  <si>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</si>
  <si>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</si>
  <si>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</si>
  <si>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</si>
  <si>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</si>
  <si>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</si>
  <si>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</si>
  <si>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</si>
  <si>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</si>
  <si>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</si>
  <si>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</si>
  <si>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</si>
  <si>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</si>
  <si>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</si>
  <si>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</si>
  <si>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</si>
  <si>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</si>
  <si>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</si>
  <si>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</si>
  <si>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</si>
  <si>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</si>
  <si>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</si>
  <si>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</si>
  <si>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</si>
  <si>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</si>
  <si>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</si>
  <si>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</si>
  <si>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</si>
  <si>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</si>
  <si>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</si>
  <si>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</si>
  <si>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</si>
  <si>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</si>
  <si>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</si>
  <si>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</si>
  <si>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</si>
  <si>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</si>
  <si>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</si>
  <si>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</si>
  <si>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</si>
  <si>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</si>
  <si>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</si>
  <si>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</si>
  <si>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</si>
  <si>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</si>
  <si>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</si>
  <si>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</si>
  <si>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</si>
  <si>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</si>
  <si>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</si>
  <si>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</si>
  <si>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</si>
  <si>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</si>
  <si>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</si>
  <si>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</si>
  <si>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</si>
  <si>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</si>
  <si>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</si>
  <si>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</si>
  <si>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</si>
  <si>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</si>
  <si>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</si>
  <si>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</si>
  <si>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</si>
  <si>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</si>
  <si>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</si>
  <si>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</si>
  <si>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</si>
  <si>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</si>
  <si>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</si>
  <si>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</si>
  <si>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</si>
  <si>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</si>
  <si>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</si>
  <si>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</si>
  <si>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</si>
  <si>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</si>
  <si>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</si>
  <si>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</si>
  <si>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</si>
  <si>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</si>
  <si>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</si>
  <si>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</si>
  <si>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</si>
  <si>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</si>
  <si>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</si>
  <si>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</si>
  <si>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</si>
  <si>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</si>
  <si>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</si>
  <si>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</si>
  <si>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</si>
  <si>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</si>
  <si>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</si>
  <si>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</si>
  <si>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</si>
  <si>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</si>
  <si>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</si>
  <si>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</si>
  <si>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</si>
  <si>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</si>
  <si>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</si>
  <si>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</si>
  <si>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</si>
  <si>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</si>
  <si>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</si>
  <si>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</si>
  <si>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</si>
  <si>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</si>
  <si>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</si>
  <si>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</si>
  <si>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</si>
  <si>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</si>
  <si>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</si>
  <si>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</si>
  <si>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</si>
  <si>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</si>
  <si>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</si>
  <si>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</si>
  <si>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</si>
  <si>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</si>
  <si>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</si>
  <si>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</si>
  <si>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</si>
  <si>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</si>
  <si>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</si>
  <si>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</si>
  <si>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</si>
  <si>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</si>
  <si>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</si>
  <si>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</si>
  <si>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</si>
  <si>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</si>
  <si>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</si>
  <si>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</si>
  <si>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</si>
  <si>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</si>
  <si>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</si>
  <si>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</si>
  <si>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</si>
  <si>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</si>
  <si>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</si>
  <si>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</si>
  <si>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</si>
  <si>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</si>
  <si>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</si>
  <si>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</si>
  <si>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</si>
  <si>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</si>
  <si>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</si>
  <si>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</si>
  <si>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</si>
  <si>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</si>
  <si>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</si>
  <si>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</si>
  <si>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</si>
  <si>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</si>
  <si>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</si>
  <si>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</si>
  <si>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</si>
  <si>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</si>
  <si>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</si>
  <si>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</si>
  <si>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</si>
  <si>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</si>
  <si>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</si>
  <si>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</si>
  <si>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</si>
  <si>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</si>
  <si>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</si>
  <si>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</si>
  <si>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</si>
  <si>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</si>
  <si>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</si>
  <si>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</si>
  <si>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</si>
  <si>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</si>
  <si>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</si>
  <si>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</si>
  <si>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</si>
  <si>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</si>
  <si>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</si>
  <si>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</si>
  <si>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</si>
  <si>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</si>
  <si>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</si>
  <si>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</si>
  <si>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</si>
  <si>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</si>
  <si>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</si>
  <si>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</si>
  <si>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</si>
  <si>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</si>
  <si>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</si>
  <si>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</si>
  <si>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</si>
  <si>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</si>
  <si>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</si>
  <si>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</si>
  <si>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</si>
  <si>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</si>
  <si>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</si>
  <si>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</si>
  <si>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</si>
  <si>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</si>
  <si>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</si>
  <si>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</si>
  <si>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</si>
  <si>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</si>
  <si>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</si>
  <si>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</si>
  <si>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</si>
  <si>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</si>
  <si>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</si>
  <si>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</si>
  <si>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</si>
  <si>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</si>
  <si>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</si>
  <si>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</si>
  <si>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</si>
  <si>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</si>
  <si>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</si>
  <si>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</si>
  <si>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</si>
  <si>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</si>
  <si>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</si>
  <si>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</si>
  <si>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</si>
  <si>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</si>
  <si>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</si>
  <si>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</si>
  <si>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</si>
  <si>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</si>
  <si>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</si>
  <si>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</si>
  <si>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</si>
  <si>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</si>
  <si>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</si>
  <si>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</si>
  <si>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</si>
  <si>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</si>
  <si>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</si>
  <si>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</si>
  <si>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</si>
  <si>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</si>
  <si>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</si>
  <si>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</si>
  <si>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</si>
  <si>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</si>
  <si>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</si>
  <si>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</si>
  <si>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</si>
  <si>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</si>
  <si>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</si>
  <si>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</si>
  <si>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</si>
  <si>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</si>
  <si>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</si>
  <si>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</si>
  <si>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</si>
  <si>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</si>
  <si>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</si>
  <si>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</si>
  <si>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</si>
  <si>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</si>
  <si>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</si>
  <si>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</si>
  <si>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</si>
  <si>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</si>
  <si>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</si>
  <si>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</si>
  <si>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</si>
  <si>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</si>
  <si>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</si>
  <si>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</si>
  <si>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</si>
  <si>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</si>
  <si>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</si>
  <si>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</si>
  <si>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</si>
  <si>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</si>
  <si>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</si>
  <si>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</si>
  <si>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</si>
  <si>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</si>
  <si>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</si>
  <si>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</si>
  <si>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</si>
  <si>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</si>
  <si>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</si>
  <si>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</si>
  <si>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</si>
  <si>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</si>
  <si>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</si>
  <si>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</si>
  <si>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</si>
  <si>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</si>
  <si>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</si>
  <si>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</si>
  <si>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</si>
  <si>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</si>
  <si>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</si>
  <si>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</si>
  <si>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</si>
  <si>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</si>
  <si>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</si>
  <si>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</si>
  <si>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</si>
  <si>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</si>
  <si>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</si>
  <si>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</si>
  <si>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</si>
  <si>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</si>
  <si>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</si>
  <si>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</si>
  <si>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</si>
  <si>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</si>
  <si>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</si>
  <si>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</si>
  <si>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</si>
  <si>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</si>
  <si>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</si>
  <si>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</si>
  <si>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</si>
  <si>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</si>
  <si>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</si>
  <si>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</si>
  <si>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</si>
  <si>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</si>
  <si>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</si>
  <si>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</si>
  <si>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</si>
  <si>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</si>
  <si>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</si>
  <si>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</si>
  <si>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</si>
  <si>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</si>
  <si>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</si>
  <si>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</si>
  <si>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</si>
  <si>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</si>
  <si>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</si>
  <si>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</si>
  <si>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</si>
  <si>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</si>
  <si>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</si>
  <si>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</si>
  <si>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</si>
  <si>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</si>
  <si>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</si>
  <si>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</si>
  <si>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</si>
  <si>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</si>
  <si>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</si>
  <si>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</si>
  <si>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</si>
  <si>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</si>
  <si>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</si>
  <si>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</si>
  <si>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</si>
  <si>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</si>
  <si>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</si>
  <si>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</si>
  <si>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</si>
  <si>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</si>
  <si>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</si>
  <si>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</si>
  <si>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</si>
  <si>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</si>
  <si>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</si>
  <si>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</si>
  <si>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</si>
  <si>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</si>
  <si>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</si>
  <si>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</si>
  <si>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</si>
  <si>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</si>
  <si>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</si>
  <si>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</si>
  <si>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</si>
  <si>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</si>
  <si>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</si>
  <si>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</si>
  <si>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</si>
  <si>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</si>
  <si>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</si>
  <si>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</si>
  <si>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</si>
  <si>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</si>
  <si>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</si>
  <si>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</si>
  <si>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</si>
  <si>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</si>
  <si>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</si>
  <si>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</si>
  <si>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</si>
  <si>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</si>
  <si>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</si>
  <si>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</si>
  <si>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</si>
  <si>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</si>
  <si>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</si>
  <si>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</si>
  <si>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</si>
  <si>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</si>
  <si>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</si>
  <si>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</si>
  <si>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</si>
  <si>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</si>
  <si>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</si>
  <si>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</si>
  <si>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</si>
  <si>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</si>
  <si>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</si>
  <si>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</si>
  <si>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</si>
  <si>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</si>
  <si>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</si>
  <si>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</si>
  <si>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</si>
  <si>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</si>
  <si>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</si>
  <si>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</si>
  <si>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</si>
  <si>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</si>
  <si>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</si>
  <si>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</si>
  <si>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</si>
  <si>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</si>
  <si>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</si>
  <si>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</si>
  <si>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</si>
  <si>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</si>
  <si>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</si>
  <si>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</si>
  <si>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</si>
  <si>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</si>
  <si>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</si>
  <si>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</si>
  <si>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</si>
  <si>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</si>
  <si>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</si>
  <si>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</si>
  <si>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</si>
  <si>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</si>
  <si>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</si>
  <si>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</si>
  <si>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</si>
  <si>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</si>
  <si>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</si>
  <si>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</si>
  <si>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</si>
  <si>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</si>
  <si>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</si>
  <si>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</si>
  <si>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</si>
  <si>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</si>
  <si>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</si>
  <si>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</si>
  <si>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</si>
  <si>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</si>
  <si>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</si>
  <si>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</si>
  <si>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</si>
  <si>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</si>
  <si>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</si>
  <si>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</si>
  <si>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</si>
  <si>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</si>
  <si>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</si>
  <si>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</si>
  <si>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</si>
  <si>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</si>
  <si>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</si>
  <si>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</si>
  <si>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</si>
  <si>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</si>
  <si>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</si>
  <si>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</si>
  <si>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</si>
  <si>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</si>
  <si>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</si>
  <si>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</si>
  <si>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</si>
  <si>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</si>
  <si>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</si>
  <si>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</si>
  <si>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</si>
  <si>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</si>
  <si>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</si>
  <si>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</si>
  <si>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</si>
  <si>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</si>
  <si>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</si>
  <si>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</si>
  <si>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</si>
  <si>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</si>
  <si>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</si>
  <si>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</si>
  <si>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</si>
  <si>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</si>
  <si>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</si>
  <si>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</si>
  <si>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</si>
  <si>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</si>
  <si>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</si>
  <si>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</si>
  <si>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</si>
  <si>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</si>
  <si>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</si>
  <si>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</si>
  <si>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</si>
  <si>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</si>
  <si>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</si>
  <si>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</si>
  <si>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</si>
  <si>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</si>
  <si>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</si>
  <si>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</si>
  <si>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</si>
  <si>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</si>
  <si>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</si>
  <si>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</si>
  <si>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</si>
  <si>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</si>
  <si>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</si>
  <si>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</si>
  <si>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</si>
  <si>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</si>
  <si>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</si>
  <si>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</si>
  <si>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</si>
  <si>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</si>
  <si>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</si>
  <si>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</si>
  <si>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</si>
  <si>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</si>
  <si>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</si>
  <si>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</si>
  <si>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</si>
  <si>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</si>
  <si>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</si>
  <si>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</si>
  <si>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</si>
  <si>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</si>
  <si>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</si>
  <si>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</si>
  <si>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</si>
  <si>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</si>
  <si>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</si>
  <si>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</si>
  <si>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</si>
  <si>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</si>
  <si>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</si>
  <si>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</si>
  <si>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</si>
  <si>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</si>
  <si>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</si>
  <si>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</si>
  <si>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</si>
  <si>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</si>
  <si>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</si>
  <si>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</si>
  <si>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</si>
  <si>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</si>
  <si>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</si>
  <si>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</si>
  <si>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</si>
  <si>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</si>
  <si>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</si>
  <si>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</si>
  <si>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</si>
  <si>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</si>
  <si>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</si>
  <si>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</si>
  <si>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</si>
  <si>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</si>
  <si>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</si>
  <si>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</si>
  <si>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</si>
  <si>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</si>
  <si>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</si>
  <si>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</si>
  <si>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</si>
  <si>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</si>
  <si>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</si>
  <si>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</si>
  <si>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</si>
  <si>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</si>
  <si>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</si>
  <si>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</si>
  <si>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</si>
  <si>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</si>
  <si>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</si>
  <si>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</si>
  <si>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</si>
  <si>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</si>
  <si>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</si>
  <si>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</si>
  <si>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</si>
  <si>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</si>
  <si>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</si>
  <si>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</si>
  <si>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</si>
  <si>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</si>
  <si>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</si>
  <si>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</si>
  <si>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</si>
  <si>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</si>
  <si>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</si>
  <si>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</si>
  <si>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</si>
  <si>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</si>
  <si>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</si>
  <si>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</si>
  <si>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</si>
  <si>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</si>
  <si>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</si>
  <si>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</si>
  <si>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</si>
  <si>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</si>
  <si>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</si>
  <si>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</si>
  <si>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</si>
  <si>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</si>
  <si>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</si>
  <si>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</si>
  <si>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</si>
  <si>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</si>
  <si>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</si>
  <si>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</si>
  <si>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</si>
  <si>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</si>
  <si>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</si>
  <si>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</si>
  <si>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</si>
  <si>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</si>
  <si>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</si>
  <si>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</si>
  <si>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</si>
  <si>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</si>
  <si>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</si>
  <si>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</si>
  <si>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</si>
  <si>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</si>
  <si>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</si>
  <si>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</si>
  <si>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</si>
  <si>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</si>
  <si>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</si>
  <si>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</si>
  <si>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</si>
  <si>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</si>
  <si>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</si>
  <si>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</si>
  <si>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</si>
  <si>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</si>
  <si>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</si>
  <si>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</si>
  <si>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</si>
  <si>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</si>
  <si>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</si>
  <si>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</si>
  <si>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</si>
  <si>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</si>
  <si>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</si>
  <si>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</si>
  <si>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</si>
  <si>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</si>
  <si>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</si>
  <si>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</si>
  <si>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</si>
  <si>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</si>
  <si>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</si>
  <si>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</si>
  <si>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</si>
  <si>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</si>
  <si>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</si>
  <si>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</si>
  <si>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</si>
  <si>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</si>
  <si>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</si>
  <si>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</si>
  <si>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</si>
  <si>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</si>
  <si>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</si>
  <si>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</si>
  <si>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</si>
  <si>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</si>
  <si>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</si>
  <si>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</si>
  <si>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</si>
  <si>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</si>
  <si>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</si>
  <si>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</si>
  <si>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</si>
  <si>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</si>
  <si>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</si>
  <si>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</si>
  <si>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</si>
  <si>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</si>
  <si>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</si>
  <si>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</si>
  <si>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</si>
  <si>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</si>
  <si>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</si>
  <si>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</si>
  <si>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</si>
  <si>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</si>
  <si>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</si>
  <si>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</si>
  <si>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</si>
  <si>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</si>
  <si>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</si>
  <si>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</si>
  <si>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</si>
  <si>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</si>
  <si>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</si>
  <si>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</si>
  <si>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</si>
  <si>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</si>
  <si>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</si>
  <si>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</si>
  <si>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</si>
  <si>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</si>
  <si>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</si>
  <si>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</si>
  <si>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</si>
  <si>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</si>
  <si>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</si>
  <si>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</si>
  <si>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</si>
  <si>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</si>
  <si>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</si>
  <si>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</si>
  <si>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</si>
  <si>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</si>
  <si>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</si>
  <si>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</si>
  <si>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</si>
  <si>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</si>
  <si>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</si>
  <si>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</si>
  <si>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</si>
  <si>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</si>
  <si>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</si>
  <si>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</si>
  <si>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</si>
  <si>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</si>
  <si>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</si>
  <si>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</si>
  <si>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</si>
  <si>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</si>
  <si>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</si>
  <si>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</si>
  <si>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</si>
  <si>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</si>
  <si>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</si>
  <si>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</si>
  <si>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</si>
  <si>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</si>
  <si>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</si>
  <si>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</si>
  <si>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</si>
  <si>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</si>
  <si>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</si>
  <si>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</si>
  <si>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</si>
  <si>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</si>
  <si>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</si>
  <si>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</si>
  <si>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</si>
  <si>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</si>
  <si>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</si>
  <si>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</si>
  <si>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</si>
  <si>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</si>
  <si>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</si>
  <si>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</si>
  <si>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</si>
  <si>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</si>
  <si>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</si>
  <si>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</si>
  <si>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</si>
  <si>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</si>
  <si>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</si>
  <si>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</si>
  <si>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</si>
  <si>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</si>
  <si>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</si>
  <si>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</si>
  <si>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</si>
  <si>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</si>
  <si>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</si>
  <si>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</si>
  <si>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</si>
  <si>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</si>
  <si>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</si>
  <si>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</si>
  <si>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</si>
  <si>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</si>
  <si>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</si>
  <si>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</si>
  <si>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</si>
  <si>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</si>
  <si>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</si>
  <si>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</si>
  <si>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</si>
  <si>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</si>
  <si>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</si>
  <si>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</si>
  <si>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</si>
  <si>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</si>
  <si>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</si>
  <si>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</si>
  <si>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</si>
  <si>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</si>
  <si>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</si>
  <si>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</si>
  <si>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</si>
  <si>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</si>
  <si>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</si>
  <si>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</si>
  <si>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</si>
  <si>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</si>
  <si>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</si>
  <si>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</si>
  <si>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</si>
  <si>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</si>
  <si>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</si>
  <si>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</si>
  <si>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</si>
  <si>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</si>
  <si>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</si>
  <si>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</si>
  <si>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</si>
  <si>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</si>
  <si>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</si>
  <si>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</si>
  <si>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</si>
  <si>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</si>
  <si>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</si>
  <si>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</si>
  <si>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</si>
  <si>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</si>
  <si>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</si>
  <si>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</si>
  <si>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</si>
  <si>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</si>
  <si>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</si>
  <si>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</si>
  <si>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</si>
  <si>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</si>
  <si>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</si>
  <si>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</si>
  <si>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</si>
  <si>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</si>
  <si>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</si>
  <si>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</si>
  <si>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</si>
  <si>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</si>
  <si>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</si>
  <si>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</si>
  <si>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</si>
  <si>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</si>
  <si>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</si>
  <si>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</si>
  <si>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</si>
  <si>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</si>
  <si>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</si>
  <si>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</si>
  <si>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</si>
  <si>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</si>
  <si>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</si>
  <si>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</si>
  <si>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</si>
  <si>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</si>
  <si>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</si>
  <si>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</si>
  <si>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</si>
  <si>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</si>
  <si>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</si>
  <si>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</si>
  <si>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</si>
  <si>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</si>
  <si>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</si>
  <si>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</si>
  <si>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</si>
  <si>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</si>
  <si>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</si>
  <si>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</si>
  <si>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</si>
  <si>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</si>
  <si>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</si>
  <si>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</si>
  <si>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</si>
  <si>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</si>
  <si>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</si>
  <si>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</si>
  <si>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</si>
  <si>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</si>
  <si>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</si>
  <si>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</si>
  <si>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</si>
  <si>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</si>
  <si>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</si>
  <si>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</si>
  <si>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</si>
  <si>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</si>
  <si>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</si>
  <si>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</si>
  <si>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</si>
  <si>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</si>
  <si>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</si>
  <si>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</si>
  <si>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</si>
  <si>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</si>
  <si>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</si>
  <si>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</si>
  <si>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</si>
  <si>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</si>
  <si>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</si>
  <si>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</si>
  <si>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</si>
  <si>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</si>
  <si>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</si>
  <si>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</si>
  <si>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</si>
  <si>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</si>
  <si>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</si>
  <si>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</si>
  <si>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</si>
  <si>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</si>
  <si>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</si>
  <si>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</si>
  <si>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</si>
  <si>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</si>
  <si>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</si>
  <si>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</si>
  <si>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</si>
  <si>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</si>
  <si>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</si>
  <si>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</si>
  <si>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</si>
  <si>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</si>
  <si>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</si>
  <si>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</si>
  <si>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</si>
  <si>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</si>
  <si>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</si>
  <si>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</si>
  <si>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</si>
  <si>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</si>
  <si>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</si>
  <si>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</si>
  <si>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</si>
  <si>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</si>
  <si>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</si>
  <si>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</si>
  <si>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</si>
  <si>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</si>
  <si>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</si>
  <si>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</si>
  <si>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</si>
  <si>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</si>
  <si>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</si>
  <si>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</si>
  <si>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</si>
  <si>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</si>
  <si>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</si>
  <si>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</si>
  <si>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</si>
  <si>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</si>
  <si>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</si>
  <si>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</si>
  <si>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</si>
  <si>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</si>
  <si>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</si>
  <si>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</si>
  <si>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</si>
  <si>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</si>
  <si>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</si>
  <si>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</si>
  <si>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</si>
  <si>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</si>
  <si>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</si>
  <si>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</si>
  <si>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</si>
  <si>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</si>
  <si>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</si>
  <si>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</si>
  <si>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</si>
  <si>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</si>
  <si>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</si>
  <si>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</si>
  <si>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</si>
  <si>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</si>
  <si>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</si>
  <si>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</si>
  <si>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</si>
  <si>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</si>
  <si>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</si>
  <si>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</si>
  <si>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</si>
  <si>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</si>
  <si>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</si>
  <si>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</si>
  <si>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</si>
  <si>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</si>
  <si>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</si>
  <si>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</si>
  <si>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</si>
  <si>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</si>
  <si>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</si>
  <si>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</si>
  <si>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</si>
  <si>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</si>
  <si>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</si>
  <si>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</si>
  <si>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</si>
  <si>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</si>
  <si>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</si>
  <si>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</si>
  <si>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</si>
  <si>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</si>
  <si>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</si>
  <si>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</si>
  <si>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</si>
  <si>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</si>
  <si>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</si>
  <si>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</si>
  <si>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</si>
  <si>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</si>
  <si>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</si>
  <si>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</si>
  <si>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</si>
  <si>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</si>
  <si>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</si>
  <si>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</si>
  <si>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</si>
  <si>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</si>
  <si>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</si>
  <si>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</si>
  <si>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</si>
  <si>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</si>
  <si>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</si>
  <si>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</si>
  <si>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</si>
  <si>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</si>
  <si>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</si>
  <si>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</si>
  <si>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</si>
  <si>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</si>
  <si>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</si>
  <si>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</si>
  <si>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</si>
  <si>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</si>
  <si>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</si>
  <si>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</si>
  <si>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</si>
  <si>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</si>
  <si>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</si>
  <si>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</si>
  <si>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</si>
  <si>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</si>
  <si>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</si>
  <si>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</si>
  <si>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</si>
  <si>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</si>
  <si>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</si>
  <si>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</si>
  <si>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</si>
  <si>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</si>
  <si>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</si>
  <si>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</si>
  <si>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</si>
  <si>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</si>
  <si>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</si>
  <si>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</si>
  <si>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</si>
  <si>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</si>
  <si>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</si>
  <si>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</si>
  <si>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</si>
  <si>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</si>
  <si>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</si>
  <si>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</si>
  <si>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</si>
  <si>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</si>
  <si>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</si>
  <si>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</si>
  <si>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</si>
  <si>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</si>
  <si>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</si>
  <si>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</si>
  <si>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</si>
  <si>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</si>
  <si>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</si>
  <si>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</si>
  <si>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</si>
  <si>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</si>
  <si>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</si>
  <si>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</si>
  <si>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</si>
  <si>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</si>
  <si>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</si>
  <si>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</si>
  <si>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</si>
  <si>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</si>
  <si>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</si>
  <si>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</si>
  <si>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</si>
  <si>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</si>
  <si>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</si>
  <si>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</si>
  <si>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</si>
  <si>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</si>
  <si>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</si>
  <si>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</si>
  <si>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</si>
  <si>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</si>
  <si>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</si>
  <si>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</si>
  <si>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</si>
  <si>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</si>
  <si>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</si>
  <si>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</si>
  <si>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</si>
  <si>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</si>
  <si>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</si>
  <si>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</si>
  <si>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</si>
  <si>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</si>
  <si>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</si>
  <si>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</si>
  <si>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</si>
  <si>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</si>
  <si>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</si>
  <si>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</si>
  <si>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</si>
  <si>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</si>
  <si>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</si>
  <si>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</si>
  <si>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</si>
  <si>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</si>
  <si>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</si>
  <si>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</si>
  <si>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</si>
  <si>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</si>
  <si>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</si>
  <si>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</si>
  <si>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</si>
  <si>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</si>
  <si>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</si>
  <si>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</si>
  <si>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</si>
  <si>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</si>
  <si>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</si>
  <si>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</si>
  <si>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</si>
  <si>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</si>
  <si>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</si>
  <si>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</si>
  <si>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</si>
  <si>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</si>
  <si>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</si>
  <si>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</si>
  <si>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</si>
  <si>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</si>
  <si>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</si>
  <si>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</si>
  <si>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</si>
  <si>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</si>
  <si>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</si>
  <si>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</si>
  <si>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</si>
  <si>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</si>
  <si>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</si>
  <si>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</si>
  <si>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</si>
  <si>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</si>
  <si>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</si>
  <si>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</si>
  <si>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</si>
  <si>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</si>
  <si>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</si>
  <si>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</si>
  <si>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</si>
  <si>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</si>
  <si>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</si>
  <si>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</si>
  <si>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</si>
  <si>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</si>
  <si>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</si>
  <si>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</si>
  <si>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</si>
  <si>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</si>
  <si>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</si>
  <si>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</si>
  <si>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</si>
  <si>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</si>
  <si>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</si>
  <si>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</si>
  <si>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</si>
  <si>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</si>
  <si>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</si>
  <si>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</si>
  <si>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</si>
  <si>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</si>
  <si>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</si>
  <si>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</si>
  <si>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</si>
  <si>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</si>
  <si>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</si>
  <si>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</si>
  <si>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</si>
  <si>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</si>
  <si>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</si>
  <si>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</si>
  <si>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</si>
  <si>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</si>
  <si>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</si>
  <si>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</si>
  <si>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</si>
  <si>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</si>
  <si>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</si>
  <si>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</si>
  <si>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</si>
  <si>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</si>
  <si>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</si>
  <si>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</si>
  <si>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</si>
  <si>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</si>
  <si>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</si>
  <si>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</si>
  <si>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</si>
  <si>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</si>
  <si>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</si>
  <si>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</si>
  <si>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</si>
  <si>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</si>
  <si>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</si>
  <si>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</si>
  <si>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</si>
  <si>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</si>
  <si>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</si>
  <si>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</si>
  <si>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</si>
  <si>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</si>
  <si>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</si>
  <si>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</si>
  <si>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</si>
  <si>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</si>
  <si>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</si>
  <si>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</si>
  <si>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</si>
  <si>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</si>
  <si>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</si>
  <si>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</si>
  <si>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</si>
  <si>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</si>
  <si>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</si>
  <si>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</si>
  <si>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</si>
  <si>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</si>
  <si>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</si>
  <si>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</si>
  <si>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</si>
  <si>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</si>
  <si>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</si>
  <si>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</si>
  <si>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</si>
  <si>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</si>
  <si>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</si>
  <si>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</si>
  <si>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</si>
  <si>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</si>
  <si>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</si>
  <si>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</si>
  <si>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</si>
  <si>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</si>
  <si>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</si>
  <si>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</si>
  <si>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</si>
  <si>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</si>
  <si>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</si>
  <si>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</si>
  <si>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</si>
  <si>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</si>
  <si>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</si>
  <si>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</si>
  <si>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</si>
  <si>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</si>
  <si>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</si>
  <si>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</si>
  <si>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</si>
  <si>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</si>
  <si>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</si>
  <si>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</si>
  <si>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</si>
  <si>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</si>
  <si>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</si>
  <si>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</si>
  <si>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</si>
  <si>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</si>
  <si>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</si>
  <si>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</si>
  <si>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</si>
  <si>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</si>
  <si>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</si>
  <si>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</si>
  <si>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</si>
  <si>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</si>
  <si>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</si>
  <si>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</si>
  <si>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</si>
  <si>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</si>
  <si>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</si>
  <si>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</si>
  <si>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</si>
  <si>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</si>
  <si>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</si>
  <si>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</si>
  <si>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</si>
  <si>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</si>
  <si>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</si>
  <si>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</si>
  <si>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</si>
  <si>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</si>
  <si>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</si>
  <si>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</si>
  <si>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</si>
  <si>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</si>
  <si>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</si>
  <si>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</si>
  <si>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</si>
  <si>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</si>
  <si>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</si>
  <si>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</si>
  <si>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</si>
  <si>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</si>
  <si>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</si>
  <si>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</si>
  <si>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</si>
  <si>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</si>
  <si>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</si>
  <si>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</si>
  <si>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</si>
  <si>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</si>
  <si>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</si>
  <si>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</si>
  <si>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</si>
  <si>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</si>
  <si>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</si>
  <si>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</si>
  <si>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</si>
  <si>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</si>
  <si>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</si>
  <si>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</si>
  <si>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</si>
  <si>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</si>
  <si>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</si>
  <si>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</si>
  <si>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</si>
  <si>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</si>
  <si>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</si>
  <si>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</si>
  <si>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</si>
  <si>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</si>
  <si>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</si>
  <si>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</si>
  <si>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</si>
  <si>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</si>
  <si>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</si>
  <si>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</si>
  <si>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</si>
  <si>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</si>
  <si>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</si>
  <si>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</si>
  <si>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</si>
  <si>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</si>
  <si>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</si>
  <si>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</si>
  <si>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</si>
  <si>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</si>
  <si>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</si>
  <si>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</si>
  <si>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</si>
  <si>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</si>
  <si>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</si>
  <si>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</si>
  <si>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</si>
  <si>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</si>
  <si>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</si>
  <si>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</si>
  <si>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</si>
  <si>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</si>
  <si>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</si>
  <si>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</si>
  <si>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</si>
  <si>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</si>
  <si>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</si>
  <si>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</si>
  <si>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</si>
  <si>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</si>
  <si>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</si>
  <si>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</si>
  <si>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</si>
  <si>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</si>
  <si>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</si>
  <si>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</si>
  <si>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</si>
  <si>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</si>
  <si>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</si>
  <si>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</si>
  <si>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</si>
  <si>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</si>
  <si>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</si>
  <si>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</si>
  <si>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</si>
  <si>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</si>
  <si>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</si>
  <si>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</si>
  <si>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</si>
  <si>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</si>
  <si>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</si>
  <si>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</si>
  <si>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</si>
  <si>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</si>
  <si>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</si>
  <si>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</si>
  <si>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</si>
  <si>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</si>
  <si>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</si>
  <si>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</si>
  <si>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</si>
  <si>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</si>
  <si>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</si>
  <si>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</si>
  <si>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</si>
  <si>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</si>
  <si>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</si>
  <si>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</si>
  <si>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</si>
  <si>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</si>
  <si>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</si>
  <si>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</si>
  <si>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</si>
  <si>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</si>
  <si>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</si>
  <si>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</si>
  <si>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</si>
  <si>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</si>
  <si>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</si>
  <si>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</si>
  <si>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</si>
  <si>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</si>
  <si>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</si>
  <si>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</si>
  <si>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</si>
  <si>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</si>
  <si>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</si>
  <si>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</si>
  <si>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</si>
  <si>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</si>
  <si>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</si>
  <si>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</si>
  <si>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</si>
  <si>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</si>
  <si>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</si>
  <si>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</si>
  <si>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</si>
  <si>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</si>
  <si>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</si>
  <si>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</si>
  <si>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</si>
  <si>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</si>
  <si>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</si>
  <si>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</si>
  <si>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</si>
  <si>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</si>
  <si>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</si>
  <si>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</si>
  <si>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</si>
  <si>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</si>
  <si>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</si>
  <si>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</si>
  <si>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</si>
  <si>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</si>
  <si>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</si>
  <si>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</si>
  <si>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</si>
  <si>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</si>
  <si>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</si>
  <si>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</si>
  <si>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</si>
  <si>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</si>
  <si>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</si>
  <si>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</si>
  <si>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</si>
  <si>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</si>
  <si>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</si>
  <si>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</si>
  <si>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</si>
  <si>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</si>
  <si>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</si>
  <si>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</si>
  <si>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</si>
  <si>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</si>
  <si>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</si>
  <si>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</si>
  <si>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</si>
  <si>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</si>
  <si>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</si>
  <si>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</si>
  <si>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</si>
  <si>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</si>
  <si>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</si>
  <si>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</si>
  <si>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</si>
  <si>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</si>
  <si>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</si>
  <si>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</si>
  <si>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</si>
  <si>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</si>
  <si>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</si>
  <si>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</si>
  <si>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</si>
  <si>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</si>
  <si>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</si>
  <si>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</si>
  <si>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</si>
  <si>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</si>
  <si>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</si>
  <si>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</si>
  <si>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</si>
  <si>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</si>
  <si>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</si>
  <si>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</si>
  <si>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</si>
  <si>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</si>
  <si>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</si>
  <si>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</si>
  <si>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</si>
  <si>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</si>
  <si>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</si>
  <si>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</si>
  <si>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</si>
  <si>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</si>
  <si>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</si>
  <si>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</si>
  <si>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</si>
  <si>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</si>
  <si>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</si>
  <si>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</si>
  <si>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</si>
  <si>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</si>
  <si>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</si>
  <si>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</si>
  <si>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</si>
  <si>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</si>
  <si>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</si>
  <si>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</si>
  <si>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</si>
  <si>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</si>
  <si>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</si>
  <si>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</si>
  <si>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</si>
  <si>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</si>
  <si>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</si>
  <si>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</si>
  <si>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</si>
  <si>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</si>
  <si>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</si>
  <si>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</si>
  <si>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</si>
  <si>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</si>
  <si>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</si>
  <si>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</si>
  <si>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</si>
  <si>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</si>
  <si>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</si>
  <si>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</si>
  <si>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</si>
  <si>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</si>
  <si>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</si>
  <si>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</si>
  <si>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</si>
  <si>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</si>
  <si>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</si>
  <si>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</si>
  <si>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</si>
  <si>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</si>
  <si>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</si>
  <si>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</si>
  <si>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</si>
  <si>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</si>
  <si>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</si>
  <si>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</si>
  <si>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</si>
  <si>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</si>
  <si>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</si>
  <si>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</si>
  <si>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</si>
  <si>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</si>
  <si>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</si>
  <si>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</si>
  <si>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</si>
  <si>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</si>
  <si>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</si>
  <si>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</si>
  <si>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</si>
  <si>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</si>
  <si>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</si>
  <si>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</si>
  <si>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</si>
  <si>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</si>
  <si>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</si>
  <si>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</si>
  <si>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</si>
  <si>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</si>
  <si>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</si>
  <si>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</si>
  <si>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</si>
  <si>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</si>
  <si>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</si>
  <si>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</si>
  <si>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</si>
  <si>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</si>
  <si>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</si>
  <si>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</si>
  <si>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</si>
  <si>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</si>
  <si>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</si>
  <si>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</si>
  <si>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</si>
  <si>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</si>
  <si>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</si>
  <si>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</si>
  <si>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</si>
  <si>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</si>
  <si>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</si>
  <si>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</si>
  <si>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</si>
  <si>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</si>
  <si>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</si>
  <si>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</si>
  <si>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</si>
  <si>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</si>
  <si>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</si>
  <si>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</si>
  <si>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</si>
  <si>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</si>
  <si>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</si>
  <si>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</si>
  <si>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</si>
  <si>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</si>
  <si>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</si>
  <si>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</si>
  <si>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</si>
  <si>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</si>
  <si>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</si>
  <si>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</si>
  <si>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</si>
  <si>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</si>
  <si>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</si>
  <si>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</si>
  <si>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</si>
  <si>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</si>
  <si>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</si>
  <si>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</si>
  <si>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</si>
  <si>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</si>
  <si>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</si>
  <si>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</si>
  <si>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</si>
  <si>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</si>
  <si>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</si>
  <si>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</si>
  <si>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</si>
  <si>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</si>
  <si>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</si>
  <si>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</si>
  <si>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</si>
  <si>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</si>
  <si>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</si>
  <si>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</si>
  <si>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</si>
  <si>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</si>
  <si>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</si>
  <si>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</si>
  <si>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</si>
  <si>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</si>
  <si>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</si>
  <si>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</si>
  <si>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</si>
  <si>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</si>
  <si>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</si>
  <si>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</si>
  <si>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</si>
  <si>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</si>
  <si>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</si>
  <si>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</si>
  <si>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</si>
  <si>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</si>
  <si>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</si>
  <si>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</si>
  <si>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</si>
  <si>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</si>
  <si>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</si>
  <si>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</si>
  <si>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</si>
  <si>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</si>
  <si>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</si>
  <si>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</si>
  <si>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</si>
  <si>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</si>
  <si>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</si>
  <si>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</si>
  <si>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</si>
  <si>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</si>
  <si>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</si>
  <si>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</si>
  <si>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</si>
  <si>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</si>
  <si>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</si>
  <si>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</si>
  <si>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</si>
  <si>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</si>
  <si>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</si>
  <si>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</si>
  <si>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</si>
  <si>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</si>
  <si>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</si>
  <si>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</si>
  <si>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</si>
  <si>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</si>
  <si>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</si>
  <si>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</si>
  <si>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</si>
  <si>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</si>
  <si>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</si>
  <si>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</si>
  <si>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</si>
  <si>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</si>
  <si>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</si>
  <si>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</si>
  <si>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</si>
  <si>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</si>
  <si>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</si>
  <si>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</si>
  <si>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</si>
  <si>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</si>
  <si>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</si>
  <si>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</si>
  <si>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</si>
  <si>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</si>
  <si>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</si>
  <si>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</si>
  <si>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</si>
  <si>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</si>
  <si>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</si>
  <si>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</si>
  <si>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</si>
  <si>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</si>
  <si>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</si>
  <si>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</si>
  <si>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</si>
  <si>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</si>
  <si>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</si>
  <si>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</si>
  <si>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</si>
  <si>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</si>
  <si>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</si>
  <si>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</si>
  <si>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</si>
  <si>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</si>
  <si>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</si>
  <si>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</si>
  <si>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</si>
  <si>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</si>
  <si>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</si>
  <si>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</si>
  <si>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</si>
  <si>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</si>
  <si>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</si>
  <si>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</si>
  <si>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</si>
  <si>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</si>
  <si>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</si>
  <si>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</si>
  <si>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</si>
  <si>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</si>
  <si>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</si>
  <si>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</si>
  <si>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</si>
  <si>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</si>
  <si>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</si>
  <si>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</si>
  <si>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</si>
  <si>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</si>
  <si>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</si>
  <si>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</si>
  <si>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</si>
  <si>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</si>
  <si>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</si>
  <si>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</si>
  <si>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</si>
  <si>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</si>
  <si>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</si>
  <si>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</si>
  <si>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</si>
  <si>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</si>
  <si>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</si>
  <si>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</si>
  <si>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</si>
  <si>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</si>
  <si>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</si>
  <si>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</si>
  <si>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</si>
  <si>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</si>
  <si>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</si>
  <si>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</si>
  <si>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</si>
  <si>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</si>
  <si>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</si>
  <si>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</si>
  <si>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</si>
  <si>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</si>
  <si>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</si>
  <si>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</si>
  <si>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</si>
  <si>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</si>
  <si>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</si>
  <si>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</si>
  <si>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</si>
  <si>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</si>
  <si>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</si>
  <si>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</si>
  <si>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</si>
  <si>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</si>
  <si>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</si>
  <si>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</si>
  <si>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</si>
  <si>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</si>
  <si>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</si>
  <si>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</si>
  <si>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</si>
  <si>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</si>
  <si>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</si>
  <si>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</si>
  <si>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</si>
  <si>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</si>
  <si>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</si>
  <si>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</si>
  <si>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</si>
  <si>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</si>
  <si>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</si>
  <si>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</si>
  <si>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</si>
  <si>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</si>
  <si>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</si>
  <si>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</si>
  <si>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</si>
  <si>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</si>
  <si>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</si>
  <si>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</si>
  <si>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</si>
  <si>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</si>
  <si>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</si>
  <si>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</si>
  <si>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</si>
  <si>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</si>
  <si>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</si>
  <si>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</si>
  <si>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</si>
  <si>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</si>
  <si>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</si>
  <si>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</si>
  <si>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</si>
  <si>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</si>
  <si>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</si>
  <si>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</si>
  <si>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</si>
  <si>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</si>
  <si>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</si>
  <si>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</si>
  <si>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</si>
  <si>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</si>
  <si>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</si>
  <si>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</si>
  <si>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</si>
  <si>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</si>
  <si>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</si>
  <si>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</si>
  <si>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</si>
  <si>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</si>
  <si>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</si>
  <si>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</si>
  <si>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</si>
  <si>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</si>
  <si>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</si>
  <si>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</si>
  <si>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</si>
  <si>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</si>
  <si>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</si>
  <si>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</si>
  <si>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</si>
  <si>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</si>
  <si>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</si>
  <si>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</si>
  <si>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</si>
  <si>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</si>
  <si>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</si>
  <si>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</si>
  <si>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</si>
  <si>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</si>
  <si>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</si>
  <si>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</si>
  <si>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</si>
  <si>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</si>
  <si>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</si>
  <si>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</si>
  <si>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</si>
  <si>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</si>
  <si>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</si>
  <si>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</si>
  <si>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</si>
  <si>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</si>
  <si>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</si>
  <si>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</si>
  <si>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</si>
  <si>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</si>
  <si>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</si>
  <si>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</si>
  <si>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</si>
  <si>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</si>
  <si>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</si>
  <si>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</si>
  <si>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</si>
  <si>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</si>
  <si>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</si>
  <si>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</si>
  <si>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</si>
  <si>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</si>
  <si>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</si>
  <si>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</si>
  <si>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</si>
  <si>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</si>
  <si>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</si>
  <si>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</si>
  <si>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</si>
  <si>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</si>
  <si>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</si>
  <si>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</si>
  <si>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</si>
  <si>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</si>
  <si>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</si>
  <si>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</si>
  <si>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</si>
  <si>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</si>
  <si>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</si>
  <si>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</si>
  <si>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</si>
  <si>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</si>
  <si>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</si>
  <si>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</si>
  <si>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</si>
  <si>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</si>
  <si>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</si>
  <si>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</si>
  <si>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</si>
  <si>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</si>
  <si>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</si>
  <si>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</si>
  <si>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</si>
  <si>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</si>
  <si>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</si>
  <si>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</si>
  <si>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</si>
  <si>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</si>
  <si>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</si>
  <si>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</si>
  <si>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</si>
  <si>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</si>
  <si>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</si>
  <si>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</si>
  <si>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</si>
  <si>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</si>
  <si>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</si>
  <si>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</si>
  <si>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</si>
  <si>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</si>
  <si>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</si>
  <si>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</si>
  <si>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</si>
  <si>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</si>
  <si>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</si>
  <si>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</si>
  <si>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</si>
  <si>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</si>
  <si>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</si>
  <si>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</si>
  <si>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</si>
  <si>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</si>
  <si>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</si>
  <si>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</si>
  <si>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</si>
  <si>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</si>
  <si>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</si>
  <si>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</si>
  <si>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</si>
  <si>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</si>
  <si>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</si>
  <si>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</si>
  <si>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</si>
  <si>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</si>
  <si>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</si>
  <si>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</si>
  <si>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</si>
  <si>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</si>
  <si>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</si>
  <si>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</si>
  <si>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</si>
  <si>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</si>
  <si>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</si>
  <si>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</si>
  <si>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</si>
  <si>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</si>
  <si>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</si>
  <si>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</si>
  <si>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</si>
  <si>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</si>
  <si>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</si>
  <si>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</si>
  <si>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</si>
  <si>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</si>
  <si>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</si>
  <si>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</si>
  <si>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</si>
  <si>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</si>
  <si>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</si>
  <si>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</si>
  <si>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</si>
  <si>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</si>
  <si>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</si>
  <si>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</si>
  <si>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</si>
  <si>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</si>
  <si>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</si>
  <si>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</si>
  <si>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</si>
  <si>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</si>
  <si>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</si>
  <si>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</si>
  <si>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</si>
  <si>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</si>
  <si>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</si>
  <si>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</si>
  <si>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</si>
  <si>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</si>
  <si>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</si>
  <si>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</si>
  <si>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</si>
  <si>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</si>
  <si>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</si>
  <si>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</si>
  <si>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</si>
  <si>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</si>
  <si>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</si>
  <si>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</si>
  <si>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</si>
  <si>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</si>
  <si>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</si>
  <si>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</si>
  <si>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</si>
  <si>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</si>
  <si>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</si>
  <si>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</si>
  <si>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</si>
  <si>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</si>
  <si>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</si>
  <si>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</si>
  <si>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</si>
  <si>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</si>
  <si>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</si>
  <si>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</si>
  <si>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</si>
  <si>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</si>
  <si>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</si>
  <si>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</si>
  <si>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</si>
  <si>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</si>
  <si>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</si>
  <si>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</si>
  <si>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</si>
  <si>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</si>
  <si>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</si>
  <si>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</si>
  <si>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</si>
  <si>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</si>
  <si>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</si>
  <si>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</si>
  <si>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</si>
  <si>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</si>
  <si>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</si>
  <si>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</si>
  <si>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</si>
  <si>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</si>
  <si>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</si>
  <si>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</si>
  <si>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</si>
  <si>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</si>
  <si>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</si>
  <si>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</si>
  <si>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</si>
  <si>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</si>
  <si>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</si>
  <si>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</si>
  <si>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</si>
  <si>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</si>
  <si>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</si>
  <si>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</si>
  <si>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</si>
  <si>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</si>
  <si>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</si>
  <si>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</si>
  <si>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</si>
  <si>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</si>
  <si>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</si>
  <si>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</si>
  <si>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</si>
  <si>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</si>
  <si>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</si>
  <si>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</si>
  <si>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</si>
  <si>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</si>
  <si>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</si>
  <si>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</si>
  <si>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</si>
  <si>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</si>
  <si>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</si>
  <si>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</si>
  <si>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</si>
  <si>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</si>
  <si>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</si>
  <si>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</si>
  <si>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</si>
  <si>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</si>
  <si>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</si>
  <si>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</si>
  <si>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</si>
  <si>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</si>
  <si>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</si>
  <si>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</si>
  <si>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</si>
  <si>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</si>
  <si>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</si>
  <si>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</si>
  <si>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</si>
  <si>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</si>
  <si>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</si>
  <si>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</si>
  <si>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</si>
  <si>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</si>
  <si>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</si>
  <si>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</si>
  <si>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</si>
  <si>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</si>
  <si>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</si>
  <si>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</si>
  <si>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</si>
  <si>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</si>
  <si>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</si>
  <si>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</si>
  <si>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</si>
  <si>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</si>
  <si>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</si>
  <si>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</si>
  <si>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</si>
  <si>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</si>
  <si>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</si>
  <si>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</si>
  <si>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</si>
  <si>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</si>
  <si>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</si>
  <si>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</si>
  <si>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</si>
  <si>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</si>
  <si>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</si>
  <si>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</si>
  <si>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</si>
  <si>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</si>
  <si>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</si>
  <si>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</si>
  <si>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</si>
  <si>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</si>
  <si>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</si>
  <si>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</si>
  <si>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</si>
  <si>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</si>
  <si>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</si>
  <si>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</si>
  <si>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</si>
  <si>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</si>
  <si>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</si>
  <si>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</si>
  <si>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</si>
  <si>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</si>
  <si>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</si>
  <si>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</si>
  <si>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</si>
  <si>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</si>
  <si>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</si>
  <si>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</si>
  <si>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</si>
  <si>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</si>
  <si>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</si>
  <si>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</si>
  <si>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</si>
  <si>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</si>
  <si>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</si>
  <si>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</si>
  <si>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</si>
  <si>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</si>
  <si>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</si>
  <si>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</si>
  <si>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</si>
  <si>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</si>
  <si>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</si>
  <si>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</si>
  <si>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</si>
  <si>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</si>
  <si>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</si>
  <si>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</si>
  <si>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</si>
  <si>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</si>
  <si>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</si>
  <si>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</si>
  <si>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</si>
  <si>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</si>
  <si>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</si>
  <si>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</si>
  <si>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</si>
  <si>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</si>
  <si>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</si>
  <si>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</si>
  <si>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</si>
  <si>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</si>
  <si>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</si>
  <si>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</si>
  <si>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</si>
  <si>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</si>
  <si>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</si>
  <si>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</si>
  <si>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</si>
  <si>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</si>
  <si>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</si>
  <si>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</si>
  <si>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</si>
  <si>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</si>
  <si>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</si>
  <si>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</si>
  <si>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</si>
  <si>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</si>
  <si>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</si>
  <si>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</si>
  <si>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</si>
  <si>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</si>
  <si>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</si>
  <si>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</si>
  <si>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</si>
  <si>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</si>
  <si>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</si>
  <si>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</si>
  <si>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</si>
  <si>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</si>
  <si>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</si>
  <si>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</si>
  <si>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</si>
  <si>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</si>
  <si>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</si>
  <si>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</si>
  <si>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</si>
  <si>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</si>
  <si>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</si>
  <si>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</si>
  <si>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</si>
  <si>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</si>
  <si>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</si>
  <si>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</si>
  <si>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</si>
  <si>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</si>
  <si>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</si>
  <si>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</si>
  <si>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</si>
  <si>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</si>
  <si>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</si>
  <si>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</si>
  <si>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</si>
  <si>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</si>
  <si>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</si>
  <si>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</si>
  <si>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</si>
  <si>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</si>
  <si>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</si>
  <si>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</si>
  <si>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</si>
  <si>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</si>
  <si>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</si>
  <si>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</si>
  <si>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</si>
  <si>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</si>
  <si>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</si>
  <si>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</si>
  <si>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</si>
  <si>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</si>
  <si>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</si>
  <si>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</si>
  <si>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</si>
  <si>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</si>
  <si>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</si>
  <si>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</si>
  <si>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</si>
  <si>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</si>
  <si>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</si>
  <si>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</si>
  <si>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</si>
  <si>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</si>
  <si>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</si>
  <si>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</si>
  <si>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</si>
  <si>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</si>
  <si>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</si>
  <si>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</si>
  <si>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</si>
  <si>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</si>
  <si>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</si>
  <si>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</si>
  <si>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</si>
  <si>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</si>
  <si>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</si>
  <si>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</si>
  <si>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</si>
  <si>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</si>
  <si>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</si>
  <si>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</si>
  <si>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</si>
  <si>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</si>
  <si>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</si>
  <si>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</si>
  <si>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</si>
  <si>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</si>
  <si>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</si>
  <si>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</si>
  <si>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</si>
  <si>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</si>
  <si>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</si>
  <si>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</si>
  <si>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</si>
  <si>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</si>
  <si>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</si>
  <si>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</si>
  <si>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</si>
  <si>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</si>
  <si>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</si>
  <si>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</si>
  <si>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</si>
  <si>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</si>
  <si>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</si>
  <si>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</si>
  <si>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</si>
  <si>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</si>
  <si>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</si>
  <si>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</si>
  <si>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</si>
  <si>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</si>
  <si>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</si>
  <si>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</si>
  <si>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</si>
  <si>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</si>
  <si>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</si>
  <si>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</si>
  <si>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</si>
  <si>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</si>
  <si>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</si>
  <si>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</si>
  <si>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</si>
  <si>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</si>
  <si>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</si>
  <si>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</si>
  <si>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</si>
  <si>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</si>
  <si>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</si>
  <si>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</si>
  <si>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</si>
  <si>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</si>
  <si>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</si>
  <si>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</si>
  <si>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</si>
  <si>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</si>
  <si>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</si>
  <si>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</si>
  <si>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</si>
  <si>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</si>
  <si>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</si>
  <si>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</si>
  <si>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</si>
  <si>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</si>
  <si>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</si>
  <si>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</si>
  <si>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</si>
  <si>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</si>
  <si>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</si>
  <si>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</si>
  <si>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</si>
  <si>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</si>
  <si>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</si>
  <si>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</si>
  <si>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</si>
  <si>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</si>
  <si>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</si>
  <si>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</si>
  <si>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</si>
  <si>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</si>
  <si>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</si>
  <si>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</si>
  <si>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</si>
  <si>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</si>
  <si>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</si>
  <si>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</si>
  <si>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</si>
  <si>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</si>
  <si>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</si>
  <si>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</si>
  <si>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</si>
  <si>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</si>
  <si>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</si>
  <si>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</si>
  <si>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</si>
  <si>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</si>
  <si>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</si>
  <si>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</si>
  <si>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</si>
  <si>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</si>
  <si>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</si>
  <si>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</si>
  <si>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</si>
  <si>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</si>
  <si>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</si>
  <si>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</si>
  <si>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</si>
  <si>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</si>
  <si>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</si>
  <si>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</si>
  <si>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</si>
  <si>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</si>
  <si>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</si>
  <si>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</si>
  <si>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</si>
  <si>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</si>
  <si>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</si>
  <si>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</si>
  <si>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</si>
  <si>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</si>
  <si>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</si>
  <si>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</si>
  <si>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</si>
  <si>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</si>
  <si>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</si>
  <si>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</si>
  <si>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</si>
  <si>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</si>
  <si>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</si>
  <si>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</si>
  <si>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</si>
  <si>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</si>
  <si>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</si>
  <si>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</si>
  <si>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</si>
  <si>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</si>
  <si>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</si>
  <si>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</si>
  <si>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</si>
  <si>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</si>
  <si>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</si>
  <si>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</si>
  <si>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</si>
  <si>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</si>
  <si>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</si>
  <si>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</si>
  <si>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</si>
  <si>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</si>
  <si>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</si>
  <si>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</si>
  <si>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</si>
  <si>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</si>
  <si>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</si>
  <si>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</si>
  <si>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</si>
  <si>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</si>
  <si>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</si>
  <si>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</si>
  <si>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</si>
  <si>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</si>
  <si>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</si>
  <si>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</si>
  <si>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</si>
  <si>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</si>
  <si>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</si>
  <si>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</si>
  <si>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</si>
  <si>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</si>
  <si>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</si>
  <si>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</si>
  <si>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</si>
  <si>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</si>
  <si>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</si>
  <si>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</si>
  <si>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</si>
  <si>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</si>
  <si>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</si>
  <si>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</si>
  <si>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</si>
  <si>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</si>
  <si>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</si>
  <si>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</si>
  <si>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</si>
  <si>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</si>
  <si>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</si>
  <si>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</si>
  <si>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</si>
  <si>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</si>
  <si>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</si>
  <si>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</si>
  <si>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</si>
  <si>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</si>
  <si>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</si>
  <si>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</si>
  <si>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</si>
  <si>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</si>
  <si>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</si>
  <si>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</si>
  <si>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</si>
  <si>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</si>
  <si>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</si>
  <si>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</si>
  <si>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</si>
  <si>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</si>
  <si>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</si>
  <si>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</si>
  <si>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</si>
  <si>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</si>
  <si>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</si>
  <si>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</si>
  <si>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</si>
  <si>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</si>
  <si>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</si>
  <si>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</si>
  <si>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</si>
  <si>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</si>
  <si>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</si>
  <si>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</si>
  <si>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</si>
  <si>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</si>
  <si>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</si>
  <si>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</si>
  <si>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</si>
  <si>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</si>
  <si>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</si>
  <si>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</si>
  <si>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</si>
  <si>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</si>
  <si>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</si>
  <si>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</si>
  <si>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</si>
  <si>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</si>
  <si>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</si>
  <si>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</si>
  <si>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</si>
  <si>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</si>
  <si>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</si>
  <si>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</si>
  <si>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</si>
  <si>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</si>
  <si>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</si>
  <si>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</si>
  <si>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</si>
  <si>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</si>
  <si>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</si>
  <si>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</si>
  <si>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</si>
  <si>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</si>
  <si>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</si>
  <si>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</si>
  <si>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</si>
  <si>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</si>
  <si>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</si>
  <si>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</si>
  <si>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</si>
  <si>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</si>
  <si>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</si>
  <si>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</si>
  <si>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</si>
  <si>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</si>
  <si>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</si>
  <si>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</si>
  <si>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</si>
  <si>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</si>
  <si>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</si>
  <si>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</si>
  <si>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</si>
  <si>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</si>
  <si>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</si>
  <si>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</si>
  <si>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</si>
  <si>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</si>
  <si>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</si>
  <si>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</si>
  <si>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</si>
  <si>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</si>
  <si>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</si>
  <si>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</si>
  <si>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</si>
  <si>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</si>
  <si>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</si>
  <si>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</si>
  <si>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</si>
  <si>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</si>
  <si>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</si>
  <si>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</si>
  <si>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</si>
  <si>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</si>
  <si>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</si>
  <si>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</si>
  <si>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</si>
  <si>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</si>
  <si>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</si>
  <si>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</si>
  <si>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</si>
  <si>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</si>
  <si>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</si>
  <si>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</si>
  <si>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</si>
  <si>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</si>
  <si>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</si>
  <si>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</si>
  <si>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</si>
  <si>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</si>
  <si>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</si>
  <si>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</si>
  <si>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</si>
  <si>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</si>
  <si>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</si>
  <si>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</si>
  <si>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</si>
  <si>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</si>
  <si>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</si>
  <si>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</si>
  <si>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</si>
  <si>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</si>
  <si>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</si>
  <si>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</si>
  <si>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</si>
  <si>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</si>
  <si>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</si>
  <si>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</si>
  <si>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</si>
  <si>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</si>
  <si>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</si>
  <si>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</si>
  <si>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</si>
  <si>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</si>
  <si>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</si>
  <si>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</si>
  <si>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</si>
  <si>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</si>
  <si>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</si>
  <si>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</si>
  <si>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</si>
  <si>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</si>
  <si>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</si>
  <si>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</si>
  <si>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</si>
  <si>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</si>
  <si>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</si>
  <si>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</si>
  <si>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</si>
  <si>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</si>
  <si>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</si>
  <si>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</si>
  <si>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</si>
  <si>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</si>
  <si>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</si>
  <si>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</si>
  <si>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</si>
  <si>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</si>
  <si>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</si>
  <si>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</si>
  <si>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</si>
  <si>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</si>
  <si>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</si>
  <si>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</si>
  <si>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</si>
  <si>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</si>
  <si>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</si>
  <si>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</si>
  <si>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</si>
  <si>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</si>
  <si>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</si>
  <si>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</si>
  <si>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</si>
  <si>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</si>
  <si>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</si>
  <si>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</si>
  <si>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</si>
  <si>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</si>
  <si>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</si>
  <si>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</si>
  <si>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</si>
  <si>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</si>
  <si>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</si>
  <si>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</si>
  <si>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</si>
  <si>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</si>
  <si>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</si>
  <si>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</si>
  <si>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</si>
  <si>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</si>
  <si>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</si>
  <si>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</si>
  <si>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</si>
  <si>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</si>
  <si>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</si>
  <si>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</si>
  <si>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</si>
  <si>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</si>
  <si>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</si>
  <si>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</si>
  <si>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</si>
  <si>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</si>
  <si>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</si>
  <si>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</si>
  <si>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</si>
  <si>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</si>
  <si>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</si>
  <si>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</si>
  <si>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</si>
  <si>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</si>
  <si>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</si>
  <si>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</si>
  <si>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</si>
  <si>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</si>
  <si>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</si>
  <si>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</si>
  <si>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</si>
  <si>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</si>
  <si>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</si>
  <si>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</si>
  <si>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</si>
  <si>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</si>
  <si>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</si>
  <si>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</si>
  <si>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</si>
  <si>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</si>
  <si>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</si>
  <si>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</si>
  <si>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</si>
  <si>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</si>
  <si>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</si>
  <si>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</si>
  <si>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</si>
  <si>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</si>
  <si>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</si>
  <si>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</si>
  <si>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</si>
  <si>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</si>
  <si>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</si>
  <si>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</si>
  <si>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</si>
  <si>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</si>
  <si>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</si>
  <si>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</si>
  <si>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</si>
  <si>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</si>
  <si>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</si>
  <si>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</si>
  <si>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</si>
  <si>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</si>
  <si>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</si>
  <si>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</si>
  <si>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</si>
  <si>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</si>
  <si>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</si>
  <si>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</si>
  <si>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</si>
  <si>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</si>
  <si>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</si>
  <si>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</si>
  <si>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</si>
  <si>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</si>
  <si>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</si>
  <si>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</si>
  <si>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</si>
  <si>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</si>
  <si>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</si>
  <si>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</si>
  <si>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</si>
  <si>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</si>
  <si>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</si>
  <si>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</si>
  <si>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</si>
  <si>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</si>
  <si>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</si>
  <si>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</si>
  <si>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</si>
  <si>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</si>
  <si>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</si>
  <si>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</si>
  <si>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</si>
  <si>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</si>
  <si>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</si>
  <si>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</si>
  <si>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</si>
  <si>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</si>
  <si>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</si>
  <si>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</si>
  <si>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</si>
  <si>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</si>
  <si>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</si>
  <si>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</si>
  <si>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</si>
  <si>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</si>
  <si>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</si>
  <si>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</si>
  <si>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</si>
  <si>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</si>
  <si>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</si>
  <si>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</si>
  <si>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</si>
  <si>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</si>
  <si>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</si>
  <si>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</si>
  <si>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</si>
  <si>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</si>
  <si>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</si>
  <si>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</si>
  <si>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</si>
  <si>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</si>
  <si>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</si>
  <si>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</si>
  <si>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</si>
  <si>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</si>
  <si>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</si>
  <si>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</si>
  <si>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</si>
  <si>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</si>
  <si>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</si>
  <si>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</si>
  <si>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</si>
  <si>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</si>
  <si>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</si>
  <si>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</si>
  <si>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</si>
  <si>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</si>
  <si>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</si>
  <si>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</si>
  <si>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</si>
  <si>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</si>
  <si>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</si>
  <si>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</si>
  <si>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</si>
  <si>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</si>
  <si>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</si>
  <si>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</si>
  <si>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</si>
  <si>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</si>
  <si>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</si>
  <si>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</si>
  <si>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</si>
  <si>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</si>
  <si>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</si>
  <si>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</si>
  <si>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</si>
  <si>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</si>
  <si>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</si>
  <si>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</si>
  <si>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</si>
  <si>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</si>
  <si>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</si>
  <si>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</si>
  <si>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</si>
  <si>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</si>
  <si>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</si>
  <si>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</si>
  <si>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</si>
  <si>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</si>
  <si>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</si>
  <si>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</si>
  <si>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</si>
  <si>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</si>
  <si>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</si>
  <si>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</si>
  <si>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</si>
  <si>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</si>
  <si>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</si>
  <si>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</si>
  <si>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</si>
  <si>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</si>
  <si>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</si>
  <si>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</si>
  <si>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</si>
  <si>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</si>
  <si>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</si>
  <si>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</si>
  <si>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</si>
  <si>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</si>
  <si>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</si>
  <si>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</si>
  <si>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</si>
  <si>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</si>
  <si>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</si>
  <si>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</si>
  <si>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</si>
  <si>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</si>
  <si>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</si>
  <si>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</si>
  <si>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</si>
  <si>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</si>
  <si>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</si>
  <si>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</si>
  <si>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</si>
  <si>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</si>
  <si>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</si>
  <si>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</si>
  <si>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</si>
  <si>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</si>
  <si>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</si>
  <si>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</si>
  <si>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</si>
  <si>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</si>
  <si>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</si>
  <si>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</si>
  <si>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</si>
  <si>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</si>
  <si>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</si>
  <si>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</si>
  <si>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</si>
  <si>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</si>
  <si>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</si>
  <si>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</si>
  <si>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</si>
  <si>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</si>
  <si>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</si>
  <si>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</si>
  <si>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</si>
  <si>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</si>
  <si>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</si>
  <si>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</si>
  <si>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</si>
  <si>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</si>
  <si>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</si>
  <si>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</si>
  <si>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</si>
  <si>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</si>
  <si>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</si>
  <si>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</si>
  <si>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</si>
  <si>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</si>
  <si>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</si>
  <si>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</si>
  <si>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</si>
  <si>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</si>
  <si>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</si>
  <si>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</si>
  <si>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</si>
  <si>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</si>
  <si>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</si>
  <si>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</si>
  <si>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</si>
  <si>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</si>
  <si>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</si>
  <si>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</si>
  <si>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</si>
  <si>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</si>
  <si>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</si>
  <si>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</si>
  <si>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</si>
  <si>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</si>
  <si>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</si>
  <si>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</si>
  <si>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</si>
  <si>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</si>
  <si>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</si>
  <si>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</si>
  <si>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</si>
  <si>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</si>
  <si>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</si>
  <si>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</si>
  <si>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</si>
  <si>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</si>
  <si>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</si>
  <si>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</si>
  <si>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</si>
  <si>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</si>
  <si>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</si>
  <si>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</si>
  <si>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</si>
  <si>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</si>
  <si>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</si>
  <si>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</si>
  <si>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</si>
  <si>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</si>
  <si>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</si>
  <si>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</si>
  <si>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</si>
  <si>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</si>
  <si>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</si>
  <si>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</si>
  <si>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</si>
  <si>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</si>
  <si>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</si>
  <si>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</si>
  <si>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</si>
  <si>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</si>
  <si>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</si>
  <si>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</si>
  <si>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</si>
  <si>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</si>
  <si>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</si>
  <si>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</si>
  <si>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</si>
  <si>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</si>
  <si>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</si>
  <si>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</si>
  <si>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</si>
  <si>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</si>
  <si>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</si>
  <si>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</si>
  <si>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</si>
  <si>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</si>
  <si>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</si>
  <si>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</si>
  <si>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</si>
  <si>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</si>
  <si>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</si>
  <si>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</si>
  <si>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</si>
  <si>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</si>
  <si>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</si>
  <si>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</si>
  <si>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</si>
  <si>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</si>
  <si>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</si>
  <si>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</si>
  <si>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</si>
  <si>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</si>
  <si>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</si>
  <si>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</si>
  <si>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</si>
  <si>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</si>
  <si>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</si>
  <si>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</si>
  <si>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</si>
  <si>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</si>
  <si>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</si>
  <si>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</si>
  <si>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</si>
  <si>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</si>
  <si>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</si>
  <si>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</si>
  <si>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</si>
  <si>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</si>
  <si>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</si>
  <si>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</si>
  <si>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</si>
  <si>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</si>
  <si>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</si>
  <si>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</si>
  <si>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</si>
  <si>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</si>
  <si>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</si>
  <si>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</si>
  <si>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</si>
  <si>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</si>
  <si>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</si>
  <si>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</si>
  <si>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</si>
  <si>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</si>
  <si>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</si>
  <si>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</si>
  <si>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</si>
  <si>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</si>
  <si>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</si>
  <si>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</si>
  <si>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</si>
  <si>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</si>
  <si>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</si>
  <si>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</si>
  <si>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</si>
  <si>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</si>
  <si>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</si>
  <si>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</si>
  <si>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</si>
  <si>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</si>
  <si>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</si>
  <si>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</si>
  <si>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</si>
  <si>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</si>
  <si>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</si>
  <si>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</si>
  <si>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</si>
  <si>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</si>
  <si>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</si>
  <si>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</si>
  <si>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</si>
  <si>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</si>
  <si>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</si>
  <si>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</si>
  <si>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</si>
  <si>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</si>
  <si>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</si>
  <si>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</si>
  <si>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</si>
  <si>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</si>
  <si>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</si>
  <si>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</si>
  <si>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</si>
  <si>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</si>
  <si>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</si>
  <si>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</si>
  <si>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</si>
  <si>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</si>
  <si>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</si>
  <si>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</si>
  <si>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</si>
  <si>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</si>
  <si>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</si>
  <si>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</si>
  <si>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</si>
  <si>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</si>
  <si>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</si>
  <si>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</si>
  <si>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</si>
  <si>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</si>
  <si>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</si>
  <si>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</si>
  <si>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</si>
  <si>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</si>
  <si>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</si>
  <si>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</si>
  <si>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</si>
  <si>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</si>
  <si>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</si>
  <si>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</si>
  <si>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</si>
  <si>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</si>
  <si>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</si>
  <si>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</si>
  <si>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</si>
  <si>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</si>
  <si>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</si>
  <si>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</si>
  <si>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</si>
  <si>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</si>
  <si>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</si>
  <si>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</si>
  <si>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</si>
  <si>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</si>
  <si>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</si>
  <si>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</si>
  <si>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</si>
  <si>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</si>
  <si>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</si>
  <si>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</si>
  <si>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</si>
  <si>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</si>
  <si>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</si>
  <si>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</si>
  <si>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</si>
  <si>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</si>
  <si>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</si>
  <si>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</si>
  <si>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</si>
  <si>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</si>
  <si>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</si>
  <si>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</si>
  <si>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</si>
  <si>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</si>
  <si>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</si>
  <si>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</si>
  <si>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</si>
  <si>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</si>
  <si>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</si>
  <si>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</si>
  <si>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</si>
  <si>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</si>
  <si>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</si>
  <si>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</si>
  <si>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</si>
  <si>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</si>
  <si>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</si>
  <si>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</si>
  <si>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</si>
  <si>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</si>
  <si>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</si>
  <si>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</si>
  <si>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</si>
  <si>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</si>
  <si>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</si>
  <si>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</si>
  <si>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</si>
  <si>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</si>
  <si>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</si>
  <si>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</si>
  <si>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</si>
  <si>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</si>
  <si>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</si>
  <si>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</si>
  <si>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</si>
  <si>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</si>
  <si>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</si>
  <si>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</si>
  <si>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</si>
  <si>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</si>
  <si>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</si>
  <si>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</si>
  <si>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</si>
  <si>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</si>
  <si>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</si>
  <si>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</si>
  <si>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</si>
  <si>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</si>
  <si>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</si>
  <si>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</si>
  <si>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</si>
  <si>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</si>
  <si>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</si>
  <si>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</si>
  <si>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</si>
  <si>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</si>
  <si>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</si>
  <si>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</si>
  <si>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</si>
  <si>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</si>
  <si>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</si>
  <si>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</si>
  <si>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</si>
  <si>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</si>
  <si>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</si>
  <si>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</si>
  <si>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</si>
  <si>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</si>
  <si>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</si>
  <si>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</si>
  <si>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</si>
  <si>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</si>
  <si>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</si>
  <si>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</si>
  <si>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</si>
  <si>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</si>
  <si>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</si>
  <si>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</si>
  <si>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</si>
  <si>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</si>
  <si>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</si>
  <si>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</si>
  <si>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</si>
  <si>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</si>
  <si>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</si>
  <si>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</si>
  <si>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</si>
  <si>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</si>
  <si>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</si>
  <si>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</si>
  <si>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</si>
  <si>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</si>
  <si>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</si>
  <si>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</si>
  <si>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</si>
  <si>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</si>
  <si>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</si>
  <si>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</si>
  <si>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</si>
  <si>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</si>
  <si>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</si>
  <si>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</si>
  <si>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</si>
  <si>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</si>
  <si>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</si>
  <si>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</si>
  <si>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</si>
  <si>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</si>
  <si>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</si>
  <si>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</si>
  <si>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</si>
  <si>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</si>
  <si>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</si>
  <si>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</si>
  <si>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</si>
  <si>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</si>
  <si>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</si>
  <si>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</si>
  <si>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</si>
  <si>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</si>
  <si>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</si>
  <si>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</si>
  <si>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</si>
  <si>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</si>
  <si>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</si>
  <si>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</si>
  <si>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</si>
  <si>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</si>
  <si>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</si>
  <si>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</si>
  <si>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</si>
  <si>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</si>
  <si>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</si>
  <si>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</si>
  <si>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</si>
  <si>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</si>
  <si>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</si>
  <si>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</si>
  <si>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</si>
  <si>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</si>
  <si>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</si>
  <si>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</si>
  <si>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</si>
  <si>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</si>
  <si>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</si>
  <si>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</si>
  <si>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</si>
  <si>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</si>
  <si>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</si>
  <si>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</si>
  <si>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</si>
  <si>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</si>
  <si>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</si>
  <si>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</si>
  <si>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</si>
  <si>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</si>
  <si>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</si>
  <si>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</si>
  <si>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</si>
  <si>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</si>
  <si>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</si>
  <si>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</si>
  <si>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</si>
  <si>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</si>
  <si>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</si>
  <si>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</si>
  <si>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</si>
  <si>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</si>
  <si>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</si>
  <si>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</si>
  <si>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</si>
  <si>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</si>
  <si>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</si>
  <si>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</si>
  <si>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</si>
  <si>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</si>
  <si>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</si>
  <si>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</si>
  <si>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</si>
  <si>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</si>
  <si>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</si>
  <si>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</si>
  <si>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</si>
  <si>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</si>
  <si>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</si>
  <si>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</si>
  <si>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</si>
  <si>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</si>
  <si>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</si>
  <si>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</si>
  <si>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</si>
  <si>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</si>
  <si>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</si>
  <si>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</si>
  <si>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</si>
  <si>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</si>
  <si>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</si>
  <si>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</si>
  <si>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</si>
  <si>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</si>
  <si>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</si>
  <si>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</si>
  <si>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</si>
  <si>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</si>
  <si>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</si>
  <si>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</si>
  <si>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</si>
  <si>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</si>
  <si>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</si>
  <si>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</si>
  <si>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</si>
  <si>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</si>
  <si>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</si>
  <si>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</si>
  <si>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</si>
  <si>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</si>
  <si>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</si>
  <si>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</si>
  <si>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</si>
  <si>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</si>
  <si>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</si>
  <si>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</si>
  <si>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</si>
  <si>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</si>
  <si>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</si>
  <si>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</si>
  <si>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</si>
  <si>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</si>
  <si>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</si>
  <si>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</si>
  <si>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</si>
  <si>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</si>
  <si>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</si>
  <si>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</si>
  <si>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</si>
  <si>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</si>
  <si>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</si>
  <si>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</si>
  <si>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</si>
  <si>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</si>
  <si>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</si>
  <si>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</si>
  <si>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</si>
  <si>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</si>
  <si>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</si>
  <si>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</si>
  <si>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</si>
  <si>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</si>
  <si>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</si>
  <si>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</si>
  <si>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</si>
  <si>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</si>
  <si>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</si>
  <si>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</si>
  <si>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</si>
  <si>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</si>
  <si>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</si>
  <si>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</si>
  <si>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</si>
  <si>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</si>
  <si>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</si>
  <si>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</si>
  <si>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</si>
  <si>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</si>
  <si>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</si>
  <si>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</si>
  <si>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</si>
  <si>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</si>
  <si>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</si>
  <si>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</si>
  <si>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</si>
  <si>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</si>
  <si>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</si>
  <si>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</si>
  <si>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</si>
  <si>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</si>
  <si>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</si>
  <si>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</si>
  <si>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</si>
  <si>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</si>
  <si>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</si>
  <si>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</si>
  <si>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</si>
  <si>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</si>
  <si>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</si>
  <si>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</si>
  <si>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</si>
  <si>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</si>
  <si>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</si>
  <si>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</si>
  <si>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</si>
  <si>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</si>
  <si>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</si>
  <si>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</si>
  <si>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</si>
  <si>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</si>
  <si>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</si>
  <si>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</si>
  <si>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</si>
  <si>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</si>
  <si>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</si>
  <si>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</si>
  <si>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</si>
  <si>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</si>
  <si>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</si>
  <si>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</si>
  <si>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</si>
  <si>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</si>
  <si>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</si>
  <si>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</si>
  <si>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</si>
  <si>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</si>
  <si>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</si>
  <si>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</si>
  <si>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</si>
  <si>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</si>
  <si>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</si>
  <si>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</si>
  <si>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</si>
  <si>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</si>
  <si>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</si>
  <si>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</si>
  <si>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</si>
  <si>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</si>
  <si>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</si>
  <si>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</si>
  <si>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</si>
  <si>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</si>
  <si>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</si>
  <si>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</si>
  <si>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</si>
  <si>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</si>
  <si>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</si>
  <si>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</si>
  <si>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</si>
  <si>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</si>
  <si>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</si>
  <si>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</si>
  <si>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</si>
  <si>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</si>
  <si>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</si>
  <si>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</si>
  <si>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</si>
  <si>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</si>
  <si>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</si>
  <si>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</si>
  <si>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</si>
  <si>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</si>
  <si>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</si>
  <si>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</si>
  <si>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</si>
  <si>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</si>
  <si>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</si>
  <si>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</si>
  <si>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</si>
  <si>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</si>
  <si>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</si>
  <si>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</si>
  <si>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</si>
  <si>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</si>
  <si>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</si>
  <si>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</si>
  <si>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</si>
  <si>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</si>
  <si>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</si>
  <si>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</si>
  <si>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</si>
  <si>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</si>
  <si>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</si>
  <si>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</si>
  <si>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</si>
  <si>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</si>
  <si>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</si>
  <si>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</si>
  <si>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</si>
  <si>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</si>
  <si>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</si>
  <si>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</si>
  <si>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</si>
  <si>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</si>
  <si>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</si>
  <si>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</si>
  <si>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</si>
  <si>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</si>
  <si>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</si>
  <si>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</si>
  <si>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</si>
  <si>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</si>
  <si>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</si>
  <si>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</si>
  <si>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</si>
  <si>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</si>
  <si>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</si>
  <si>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</si>
  <si>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</si>
  <si>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</si>
  <si>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</si>
  <si>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</si>
  <si>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</si>
  <si>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</si>
  <si>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</si>
  <si>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</si>
  <si>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</si>
  <si>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</si>
  <si>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</si>
  <si>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</si>
  <si>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</si>
  <si>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</si>
  <si>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</si>
  <si>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</si>
  <si>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</si>
  <si>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</si>
  <si>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</si>
  <si>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</si>
  <si>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</si>
  <si>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</si>
  <si>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</si>
  <si>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</si>
  <si>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</si>
  <si>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</si>
  <si>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</si>
  <si>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</si>
  <si>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</si>
  <si>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</si>
  <si>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</si>
  <si>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</si>
  <si>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</si>
  <si>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</si>
  <si>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</si>
  <si>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</si>
  <si>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</si>
  <si>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</si>
  <si>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</si>
  <si>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</si>
  <si>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</si>
  <si>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</si>
  <si>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</si>
  <si>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</si>
  <si>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</si>
  <si>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</si>
  <si>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</si>
  <si>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</si>
  <si>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</si>
  <si>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</si>
  <si>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</si>
  <si>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</si>
  <si>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</si>
  <si>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</si>
  <si>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</si>
  <si>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</si>
  <si>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</si>
  <si>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</si>
  <si>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</si>
  <si>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</si>
  <si>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</si>
  <si>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</si>
  <si>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</si>
  <si>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</si>
  <si>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</si>
  <si>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</si>
  <si>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</si>
  <si>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</si>
  <si>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</si>
  <si>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</si>
  <si>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</si>
  <si>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</si>
  <si>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</si>
  <si>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</si>
  <si>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</si>
  <si>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</si>
  <si>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</si>
  <si>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</si>
  <si>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</si>
  <si>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</si>
  <si>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</si>
  <si>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</si>
  <si>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</si>
  <si>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</si>
  <si>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</si>
  <si>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</si>
  <si>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</si>
  <si>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</si>
  <si>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</si>
  <si>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</si>
  <si>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</si>
  <si>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</si>
  <si>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</si>
  <si>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</si>
  <si>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</si>
  <si>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</si>
  <si>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</si>
  <si>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</si>
  <si>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</si>
  <si>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</si>
  <si>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</si>
  <si>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</si>
  <si>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</si>
  <si>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</si>
  <si>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</si>
  <si>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</si>
  <si>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</si>
  <si>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</si>
  <si>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</si>
  <si>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</si>
  <si>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</si>
  <si>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</si>
  <si>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</si>
  <si>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</si>
  <si>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</si>
  <si>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</si>
  <si>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</si>
  <si>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</si>
  <si>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</si>
  <si>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</si>
  <si>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</si>
  <si>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</si>
  <si>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</si>
  <si>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</si>
  <si>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</si>
  <si>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</si>
  <si>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</si>
  <si>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</si>
  <si>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</si>
  <si>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</si>
  <si>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</si>
  <si>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</si>
  <si>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</si>
  <si>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</si>
  <si>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</si>
  <si>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</si>
  <si>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</si>
  <si>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</si>
  <si>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</si>
  <si>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</si>
  <si>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</si>
  <si>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</si>
  <si>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</si>
  <si>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</si>
  <si>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</si>
  <si>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</si>
  <si>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</si>
  <si>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</si>
  <si>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</si>
  <si>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</si>
  <si>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</si>
  <si>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</si>
  <si>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</si>
  <si>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</si>
  <si>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</si>
  <si>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</si>
  <si>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</si>
  <si>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</si>
  <si>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</si>
  <si>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</si>
  <si>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</si>
  <si>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</si>
  <si>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</si>
  <si>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</si>
  <si>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</si>
  <si>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</si>
  <si>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</si>
  <si>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</si>
  <si>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</si>
  <si>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</si>
  <si>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</si>
  <si>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</si>
  <si>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</si>
  <si>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</si>
  <si>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</si>
  <si>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</si>
  <si>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</si>
  <si>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</si>
  <si>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</si>
  <si>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</si>
  <si>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</si>
  <si>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</si>
  <si>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</si>
  <si>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</si>
  <si>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</si>
  <si>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</si>
  <si>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</si>
  <si>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</si>
  <si>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</si>
  <si>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</si>
  <si>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</si>
  <si>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</si>
  <si>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</si>
  <si>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</si>
  <si>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</si>
  <si>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</si>
  <si>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</si>
  <si>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</si>
  <si>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</si>
  <si>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</si>
  <si>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</si>
  <si>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</si>
  <si>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</si>
  <si>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</si>
  <si>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</si>
  <si>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</si>
  <si>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</si>
  <si>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</si>
  <si>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</si>
  <si>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</si>
  <si>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</si>
  <si>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</si>
  <si>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</si>
  <si>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</si>
  <si>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</si>
  <si>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</si>
  <si>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</si>
  <si>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</si>
  <si>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</si>
  <si>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</si>
  <si>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</si>
  <si>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</si>
  <si>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</si>
  <si>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</si>
  <si>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</si>
  <si>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</si>
  <si>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</si>
  <si>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</si>
  <si>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</si>
  <si>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</si>
  <si>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</si>
  <si>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</si>
  <si>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</si>
  <si>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</si>
  <si>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</si>
  <si>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</si>
  <si>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</si>
  <si>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</si>
  <si>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</si>
  <si>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</si>
  <si>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</si>
  <si>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</si>
  <si>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</si>
  <si>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</si>
  <si>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</si>
  <si>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</si>
  <si>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</si>
  <si>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</si>
  <si>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</si>
  <si>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</si>
  <si>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</si>
  <si>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</si>
  <si>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</si>
  <si>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</si>
  <si>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</si>
  <si>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</si>
  <si>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</si>
  <si>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</si>
  <si>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</si>
  <si>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</si>
  <si>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</si>
  <si>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</si>
  <si>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</si>
  <si>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</si>
  <si>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</si>
  <si>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</si>
  <si>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</si>
  <si>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</si>
  <si>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</si>
  <si>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</si>
  <si>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</si>
  <si>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</si>
  <si>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</si>
  <si>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</si>
  <si>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</si>
  <si>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</si>
  <si>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</si>
  <si>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</si>
  <si>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</si>
  <si>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</si>
  <si>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</si>
  <si>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</si>
  <si>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</si>
  <si>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</si>
  <si>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</si>
  <si>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</si>
  <si>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</si>
  <si>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</si>
  <si>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</si>
  <si>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</si>
  <si>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</si>
  <si>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</si>
  <si>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</si>
  <si>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</si>
  <si>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</si>
  <si>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</si>
  <si>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</si>
  <si>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</si>
  <si>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</si>
  <si>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</si>
  <si>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</si>
  <si>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</si>
  <si>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</si>
  <si>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</si>
  <si>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</si>
  <si>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</si>
  <si>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</si>
  <si>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</si>
  <si>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</si>
  <si>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</si>
  <si>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</si>
  <si>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</si>
  <si>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</si>
  <si>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</si>
  <si>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</si>
  <si>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</si>
  <si>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</si>
  <si>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</si>
  <si>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</si>
  <si>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</si>
  <si>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</si>
  <si>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</si>
  <si>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</si>
  <si>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</si>
  <si>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</si>
  <si>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</si>
  <si>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</si>
  <si>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</si>
  <si>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</si>
  <si>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</si>
  <si>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</si>
  <si>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</si>
  <si>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</si>
  <si>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</si>
  <si>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</si>
  <si>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</si>
  <si>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</si>
  <si>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</si>
  <si>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</si>
  <si>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</si>
  <si>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</si>
  <si>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</si>
  <si>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</si>
  <si>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</si>
  <si>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</si>
  <si>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</si>
  <si>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</si>
  <si>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</si>
  <si>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</si>
  <si>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</si>
  <si>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</si>
  <si>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</si>
  <si>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</si>
  <si>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</si>
  <si>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</si>
  <si>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</si>
  <si>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</si>
  <si>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</si>
  <si>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</si>
  <si>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</si>
  <si>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</si>
  <si>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</si>
  <si>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</si>
  <si>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</si>
  <si>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</si>
  <si>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</si>
  <si>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</si>
  <si>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</si>
  <si>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</si>
  <si>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</si>
  <si>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</si>
  <si>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</si>
  <si>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</si>
  <si>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</si>
  <si>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</si>
  <si>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</si>
  <si>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</si>
  <si>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</si>
  <si>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</si>
  <si>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</si>
  <si>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</si>
  <si>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</si>
  <si>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</si>
  <si>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</si>
  <si>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</si>
  <si>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</si>
  <si>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</si>
  <si>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</si>
  <si>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</si>
  <si>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</si>
  <si>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</si>
  <si>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</si>
  <si>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</si>
  <si>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</si>
  <si>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</si>
  <si>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</si>
  <si>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</si>
  <si>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</si>
  <si>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</si>
  <si>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</si>
  <si>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</si>
  <si>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</si>
  <si>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</si>
  <si>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</si>
  <si>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</si>
  <si>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</si>
  <si>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</si>
  <si>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</si>
  <si>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</si>
  <si>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</si>
  <si>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</si>
  <si>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</si>
  <si>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</si>
  <si>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</si>
  <si>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</si>
  <si>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</si>
  <si>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</si>
  <si>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</si>
  <si>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</si>
  <si>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</si>
  <si>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</si>
  <si>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</si>
  <si>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</si>
  <si>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</si>
  <si>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</si>
  <si>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</si>
  <si>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</si>
  <si>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</si>
  <si>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</si>
  <si>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</si>
  <si>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</si>
  <si>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</si>
  <si>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</si>
  <si>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</si>
  <si>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</si>
  <si>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</si>
  <si>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</si>
  <si>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</si>
  <si>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</si>
  <si>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</si>
  <si>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</si>
  <si>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</si>
  <si>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</si>
  <si>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</si>
  <si>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</si>
  <si>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</si>
  <si>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</si>
  <si>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</si>
  <si>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</si>
  <si>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</si>
  <si>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</si>
  <si>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</si>
  <si>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</si>
  <si>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</si>
  <si>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</si>
  <si>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</si>
  <si>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</si>
  <si>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</si>
  <si>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</si>
  <si>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</si>
  <si>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</si>
  <si>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</si>
  <si>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</si>
  <si>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</si>
  <si>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</si>
  <si>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</si>
  <si>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</si>
  <si>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</si>
  <si>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</si>
  <si>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</si>
  <si>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</si>
  <si>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</si>
  <si>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</si>
  <si>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</si>
  <si>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</si>
  <si>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</si>
  <si>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</si>
  <si>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</si>
  <si>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</si>
  <si>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</si>
  <si>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</si>
  <si>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</si>
  <si>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</si>
  <si>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</si>
  <si>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</si>
  <si>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</si>
  <si>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</si>
  <si>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</si>
  <si>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</si>
  <si>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</si>
  <si>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</si>
  <si>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</si>
  <si>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</si>
  <si>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</si>
  <si>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</si>
  <si>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</si>
  <si>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</si>
  <si>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</si>
  <si>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</si>
  <si>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</si>
  <si>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</si>
  <si>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</si>
  <si>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</si>
  <si>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</si>
  <si>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</si>
  <si>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</si>
  <si>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</si>
  <si>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</si>
  <si>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</si>
  <si>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</si>
  <si>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</si>
  <si>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</si>
  <si>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</si>
  <si>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</si>
  <si>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</si>
  <si>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</si>
  <si>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</si>
  <si>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</si>
  <si>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</si>
  <si>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</si>
  <si>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</si>
  <si>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</si>
  <si>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</si>
  <si>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</si>
  <si>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</si>
  <si>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</si>
  <si>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</si>
  <si>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</si>
  <si>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</si>
  <si>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</si>
  <si>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</si>
  <si>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</si>
  <si>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</si>
  <si>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</si>
  <si>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</si>
  <si>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</si>
  <si>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</si>
  <si>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</si>
  <si>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</si>
  <si>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</si>
  <si>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</si>
  <si>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</si>
  <si>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</si>
  <si>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</si>
  <si>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</si>
  <si>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</si>
  <si>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</si>
  <si>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</si>
  <si>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</si>
  <si>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</si>
  <si>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</si>
  <si>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</si>
  <si>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</si>
  <si>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</si>
  <si>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</si>
  <si>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</si>
  <si>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</si>
  <si>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</si>
  <si>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</si>
  <si>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</si>
  <si>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</si>
  <si>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</si>
  <si>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</si>
  <si>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</si>
  <si>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</si>
  <si>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</si>
  <si>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</si>
  <si>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</si>
  <si>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</si>
  <si>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</si>
  <si>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</si>
  <si>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</si>
  <si>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</si>
  <si>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</si>
  <si>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</si>
  <si>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</si>
  <si>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</si>
  <si>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</si>
  <si>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</si>
  <si>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</si>
  <si>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</si>
  <si>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</si>
  <si>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</si>
  <si>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</si>
  <si>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</si>
  <si>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</si>
  <si>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</si>
  <si>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</si>
  <si>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</si>
  <si>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</si>
  <si>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</si>
  <si>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</si>
  <si>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</si>
  <si>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</si>
  <si>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</si>
  <si>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</si>
  <si>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</si>
  <si>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</si>
  <si>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</si>
  <si>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</si>
  <si>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</si>
  <si>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</si>
  <si>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</si>
  <si>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</si>
  <si>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</si>
  <si>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</si>
  <si>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</si>
  <si>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</si>
  <si>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</si>
  <si>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</si>
  <si>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</si>
  <si>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</si>
  <si>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</si>
  <si>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</si>
  <si>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</si>
  <si>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</si>
  <si>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</si>
  <si>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</si>
  <si>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</si>
  <si>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</si>
  <si>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</si>
  <si>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</si>
  <si>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</si>
  <si>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</si>
  <si>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</si>
  <si>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</si>
  <si>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</si>
  <si>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</si>
  <si>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</si>
  <si>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</si>
  <si>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</si>
  <si>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</si>
  <si>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</si>
  <si>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</si>
  <si>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</si>
  <si>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</si>
  <si>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</si>
  <si>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</si>
  <si>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</si>
  <si>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</si>
  <si>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</si>
  <si>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</si>
  <si>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</si>
  <si>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</si>
  <si>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</si>
  <si>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</si>
  <si>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</si>
  <si>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</si>
  <si>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</si>
  <si>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</si>
  <si>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</si>
  <si>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</si>
  <si>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</si>
  <si>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</si>
  <si>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</si>
  <si>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</si>
  <si>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</si>
  <si>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</si>
  <si>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</si>
  <si>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</si>
  <si>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</si>
  <si>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</si>
  <si>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</si>
  <si>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</si>
  <si>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</si>
  <si>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</si>
  <si>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</si>
  <si>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</si>
  <si>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</si>
  <si>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</si>
  <si>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</si>
  <si>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</si>
  <si>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</si>
  <si>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</si>
  <si>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</si>
  <si>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</si>
  <si>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</si>
  <si>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</si>
  <si>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</si>
  <si>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</si>
  <si>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</si>
  <si>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</si>
  <si>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</si>
  <si>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</si>
  <si>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</si>
  <si>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</si>
  <si>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</si>
  <si>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</si>
  <si>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</si>
  <si>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</si>
  <si>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</si>
  <si>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</si>
  <si>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</si>
  <si>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</si>
  <si>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</si>
  <si>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</si>
  <si>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</si>
  <si>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</si>
  <si>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</si>
  <si>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</si>
  <si>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</si>
  <si>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</si>
  <si>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</si>
  <si>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</si>
  <si>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</si>
  <si>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</si>
  <si>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</si>
  <si>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</si>
  <si>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</si>
  <si>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</si>
  <si>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</si>
  <si>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</si>
  <si>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</si>
  <si>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</si>
  <si>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</si>
  <si>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</si>
  <si>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</si>
  <si>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</si>
  <si>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</si>
  <si>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</si>
  <si>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</si>
  <si>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</si>
  <si>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</si>
  <si>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</si>
  <si>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</si>
  <si>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</si>
  <si>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</si>
  <si>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</si>
  <si>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</si>
  <si>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</si>
  <si>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</si>
  <si>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</si>
  <si>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</si>
  <si>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</si>
  <si>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</si>
  <si>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</si>
  <si>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</si>
  <si>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</si>
  <si>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</si>
  <si>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</si>
  <si>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</si>
  <si>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</si>
  <si>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</si>
  <si>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</si>
  <si>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</si>
  <si>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</si>
  <si>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</si>
  <si>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</si>
  <si>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</si>
  <si>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</si>
  <si>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</si>
  <si>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</si>
  <si>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</si>
  <si>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</si>
  <si>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</si>
  <si>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</si>
  <si>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</si>
  <si>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</si>
  <si>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</si>
  <si>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</si>
  <si>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</si>
  <si>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</si>
  <si>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</si>
  <si>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</si>
  <si>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</si>
  <si>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</si>
  <si>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</si>
  <si>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</si>
  <si>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</si>
  <si>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</si>
  <si>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</si>
  <si>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</si>
  <si>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</si>
  <si>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</si>
  <si>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</si>
  <si>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</si>
  <si>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</si>
  <si>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</si>
  <si>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</si>
  <si>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</si>
  <si>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</si>
  <si>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</si>
  <si>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</si>
  <si>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</si>
  <si>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</si>
  <si>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</si>
  <si>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</si>
  <si>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</si>
  <si>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</si>
  <si>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</si>
  <si>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</si>
  <si>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</si>
  <si>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</si>
  <si>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</si>
  <si>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</si>
  <si>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</si>
  <si>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</si>
  <si>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</si>
  <si>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</si>
  <si>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</si>
  <si>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</si>
  <si>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</si>
  <si>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</si>
  <si>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</si>
  <si>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</si>
  <si>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</si>
  <si>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</si>
  <si>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</si>
  <si>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</si>
  <si>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</si>
  <si>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</si>
  <si>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</si>
  <si>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</si>
  <si>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</si>
  <si>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</si>
  <si>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</si>
  <si>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</si>
  <si>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</si>
  <si>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</si>
  <si>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</si>
  <si>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</si>
  <si>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</si>
  <si>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</si>
  <si>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</si>
  <si>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</si>
  <si>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</si>
  <si>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</si>
  <si>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</si>
  <si>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</si>
  <si>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</si>
  <si>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</si>
  <si>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</si>
  <si>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</si>
  <si>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</si>
  <si>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</si>
  <si>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</si>
  <si>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</si>
  <si>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</si>
  <si>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</si>
  <si>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</si>
  <si>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</si>
  <si>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</si>
  <si>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</si>
  <si>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</si>
  <si>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</si>
  <si>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</si>
  <si>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</si>
  <si>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</si>
  <si>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</si>
  <si>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</si>
  <si>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</si>
  <si>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</si>
  <si>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</si>
  <si>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</si>
  <si>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</si>
  <si>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</si>
  <si>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</si>
  <si>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</si>
  <si>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</si>
  <si>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</si>
  <si>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</si>
  <si>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</si>
  <si>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</si>
  <si>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</si>
  <si>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</si>
  <si>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</si>
  <si>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</si>
  <si>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</si>
  <si>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</si>
  <si>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</si>
  <si>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</si>
  <si>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</si>
  <si>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</si>
  <si>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</si>
  <si>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</si>
  <si>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</si>
  <si>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</si>
  <si>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</si>
  <si>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</si>
  <si>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</si>
  <si>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</si>
  <si>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</si>
  <si>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</si>
  <si>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</si>
  <si>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</si>
  <si>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</si>
  <si>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</si>
  <si>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</si>
  <si>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</si>
  <si>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</si>
  <si>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</si>
  <si>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</si>
  <si>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</si>
  <si>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</si>
  <si>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</si>
  <si>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</si>
  <si>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</si>
  <si>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</si>
  <si>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</si>
  <si>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</si>
  <si>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</si>
  <si>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</si>
  <si>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</si>
  <si>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</si>
  <si>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</si>
  <si>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</si>
  <si>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</si>
  <si>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</si>
  <si>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</si>
  <si>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</si>
  <si>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</si>
  <si>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</si>
  <si>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</si>
  <si>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</si>
  <si>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</si>
  <si>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</si>
  <si>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</si>
  <si>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</si>
  <si>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</si>
  <si>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</si>
  <si>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</si>
  <si>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</si>
  <si>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</si>
  <si>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</si>
  <si>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</si>
  <si>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</si>
  <si>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</si>
  <si>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</si>
  <si>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</si>
  <si>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</si>
  <si>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</si>
  <si>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</si>
  <si>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</si>
  <si>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</si>
  <si>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</si>
  <si>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</si>
  <si>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</si>
  <si>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</si>
  <si>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</si>
  <si>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</si>
  <si>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</si>
  <si>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</si>
  <si>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</si>
  <si>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</si>
  <si>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</si>
  <si>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</si>
  <si>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</si>
  <si>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</si>
  <si>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</si>
  <si>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</si>
  <si>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</si>
  <si>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</si>
  <si>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</si>
  <si>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</si>
  <si>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</si>
  <si>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</si>
  <si>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</si>
  <si>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</si>
  <si>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</si>
  <si>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</si>
  <si>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</si>
  <si>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</si>
  <si>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</si>
  <si>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</si>
  <si>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</si>
  <si>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</si>
  <si>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</si>
  <si>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</si>
  <si>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</si>
  <si>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</si>
  <si>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</si>
  <si>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</si>
  <si>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</si>
  <si>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</si>
  <si>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</si>
  <si>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</si>
  <si>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</si>
  <si>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</si>
  <si>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</si>
  <si>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</si>
  <si>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</si>
  <si>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</si>
  <si>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</si>
  <si>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</si>
  <si>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</si>
  <si>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</si>
  <si>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</si>
  <si>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</si>
  <si>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</si>
  <si>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</si>
  <si>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</si>
  <si>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</si>
  <si>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</si>
  <si>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</si>
  <si>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</si>
  <si>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</si>
  <si>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</si>
  <si>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</si>
  <si>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</si>
  <si>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</si>
  <si>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</si>
  <si>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</si>
  <si>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</si>
  <si>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</si>
  <si>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</si>
  <si>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</si>
  <si>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</si>
  <si>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</si>
  <si>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</si>
  <si>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</si>
  <si>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</si>
  <si>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</si>
  <si>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</si>
  <si>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</si>
  <si>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</si>
  <si>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</si>
  <si>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</si>
  <si>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</si>
  <si>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</si>
  <si>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</si>
  <si>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</si>
  <si>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</si>
  <si>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</si>
  <si>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</si>
  <si>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</si>
  <si>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</si>
  <si>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</si>
  <si>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</si>
  <si>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</si>
  <si>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</si>
  <si>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</si>
  <si>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</si>
  <si>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</si>
  <si>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</si>
  <si>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</si>
  <si>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</si>
  <si>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</si>
  <si>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</si>
  <si>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</si>
  <si>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</si>
  <si>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</si>
  <si>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</si>
  <si>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</si>
  <si>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</si>
  <si>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</si>
  <si>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</si>
  <si>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</si>
  <si>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</si>
  <si>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</si>
  <si>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</si>
  <si>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</si>
  <si>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</si>
  <si>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</si>
  <si>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</si>
  <si>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</si>
  <si>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</si>
  <si>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</si>
  <si>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</si>
  <si>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</si>
  <si>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</si>
  <si>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</si>
  <si>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</si>
  <si>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</si>
  <si>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</si>
  <si>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</si>
  <si>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</si>
  <si>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</si>
  <si>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</si>
  <si>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</si>
  <si>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</si>
  <si>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</si>
  <si>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</si>
  <si>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</si>
  <si>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</si>
  <si>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</si>
  <si>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</si>
  <si>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</si>
  <si>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</si>
  <si>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</si>
  <si>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</si>
  <si>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</si>
  <si>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</si>
  <si>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</si>
  <si>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</si>
  <si>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</si>
  <si>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</si>
  <si>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</si>
  <si>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</si>
  <si>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</si>
  <si>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</si>
  <si>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</si>
  <si>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</si>
  <si>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</si>
  <si>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</si>
  <si>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</si>
  <si>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</si>
  <si>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</si>
  <si>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</si>
  <si>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</si>
  <si>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</si>
  <si>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</si>
  <si>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</si>
  <si>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</si>
  <si>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</si>
  <si>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</si>
  <si>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</si>
  <si>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</si>
  <si>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</si>
  <si>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</si>
  <si>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</si>
  <si>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</si>
  <si>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</si>
  <si>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</si>
  <si>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</si>
  <si>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</si>
  <si>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</si>
  <si>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</si>
  <si>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</si>
  <si>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</si>
  <si>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</si>
  <si>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</si>
  <si>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</si>
  <si>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</si>
  <si>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</si>
  <si>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</si>
  <si>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</si>
  <si>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</si>
  <si>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</si>
  <si>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</si>
  <si>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</si>
  <si>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</si>
  <si>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</si>
  <si>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</si>
  <si>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</si>
  <si>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</si>
  <si>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</si>
  <si>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</si>
  <si>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</si>
  <si>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</si>
  <si>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</si>
  <si>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</si>
  <si>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</si>
  <si>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</si>
  <si>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</si>
  <si>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</si>
  <si>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</si>
  <si>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</si>
  <si>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</si>
  <si>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</si>
  <si>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</si>
  <si>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</si>
  <si>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</si>
  <si>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</si>
  <si>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</si>
  <si>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</si>
  <si>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</si>
  <si>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</si>
  <si>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</si>
  <si>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</si>
  <si>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</si>
  <si>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</si>
  <si>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</si>
  <si>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</si>
  <si>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</si>
  <si>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</si>
  <si>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</si>
  <si>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</si>
  <si>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</si>
  <si>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</si>
  <si>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</si>
  <si>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</si>
  <si>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</si>
  <si>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</si>
  <si>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</si>
  <si>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</si>
  <si>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</si>
  <si>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</si>
  <si>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</si>
  <si>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</si>
  <si>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</si>
  <si>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</si>
  <si>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</si>
  <si>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</si>
  <si>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</si>
  <si>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</si>
  <si>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</si>
  <si>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</si>
  <si>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</si>
  <si>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</si>
  <si>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</si>
  <si>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</si>
  <si>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</si>
  <si>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</si>
  <si>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</si>
  <si>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</si>
  <si>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</si>
  <si>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</si>
  <si>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</si>
  <si>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</si>
  <si>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</si>
  <si>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</si>
  <si>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</si>
  <si>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</si>
  <si>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</si>
  <si>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</si>
  <si>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</si>
  <si>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</si>
  <si>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</si>
  <si>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</si>
  <si>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</si>
  <si>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</si>
  <si>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</si>
  <si>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</si>
  <si>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</si>
  <si>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</si>
  <si>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</si>
  <si>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</si>
  <si>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</si>
  <si>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</si>
  <si>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</si>
  <si>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</si>
  <si>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</si>
  <si>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</si>
  <si>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</si>
  <si>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</si>
  <si>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</si>
  <si>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</si>
  <si>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</si>
  <si>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</si>
  <si>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</si>
  <si>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</si>
  <si>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</si>
  <si>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</si>
  <si>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</si>
  <si>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</si>
  <si>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</si>
  <si>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</si>
  <si>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</si>
  <si>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</si>
  <si>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</si>
  <si>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</si>
  <si>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</si>
  <si>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</si>
  <si>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</si>
  <si>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</si>
  <si>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</si>
  <si>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</si>
  <si>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</si>
  <si>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</si>
  <si>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</si>
  <si>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</si>
  <si>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</si>
  <si>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</si>
  <si>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</si>
  <si>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</si>
  <si>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</si>
  <si>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</si>
  <si>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</si>
  <si>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</si>
  <si>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</si>
  <si>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</si>
  <si>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</si>
  <si>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</si>
  <si>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</si>
  <si>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</si>
  <si>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</si>
  <si>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</si>
  <si>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</si>
  <si>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</si>
  <si>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</si>
  <si>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</si>
  <si>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</si>
  <si>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</si>
  <si>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</si>
  <si>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</si>
  <si>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</si>
  <si>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</si>
  <si>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</si>
  <si>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</si>
  <si>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</si>
  <si>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</si>
  <si>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</si>
  <si>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</si>
  <si>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</si>
  <si>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</si>
  <si>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</si>
  <si>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</si>
  <si>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</si>
  <si>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</si>
  <si>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</si>
  <si>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</si>
  <si>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</si>
  <si>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</si>
  <si>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</si>
  <si>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</si>
  <si>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</si>
  <si>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</si>
  <si>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</si>
  <si>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</si>
  <si>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</si>
  <si>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</si>
  <si>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</si>
  <si>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</si>
  <si>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</si>
  <si>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</si>
  <si>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</si>
  <si>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</si>
  <si>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</si>
  <si>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</si>
  <si>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</si>
  <si>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</si>
  <si>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</si>
  <si>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</si>
  <si>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</si>
  <si>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</si>
  <si>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</si>
  <si>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</si>
  <si>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</si>
  <si>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</si>
  <si>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</si>
  <si>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</si>
  <si>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</si>
  <si>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</si>
  <si>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</si>
  <si>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</si>
  <si>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</si>
  <si>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</si>
  <si>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</si>
  <si>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</si>
  <si>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</si>
  <si>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</si>
  <si>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</si>
  <si>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</si>
  <si>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</si>
  <si>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</si>
  <si>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</si>
  <si>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</si>
  <si>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</si>
  <si>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</si>
  <si>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</si>
  <si>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</si>
  <si>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</si>
  <si>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</si>
  <si>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</si>
  <si>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</si>
  <si>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</si>
  <si>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</si>
  <si>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</si>
  <si>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</si>
  <si>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</si>
  <si>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</si>
  <si>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</si>
  <si>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</si>
  <si>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</si>
  <si>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</si>
  <si>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</si>
  <si>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</si>
  <si>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</si>
  <si>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</si>
  <si>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</si>
  <si>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</si>
  <si>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</si>
  <si>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</si>
  <si>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</si>
  <si>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</si>
  <si>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</si>
  <si>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</si>
  <si>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</si>
  <si>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</si>
  <si>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</si>
  <si>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</si>
  <si>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</si>
  <si>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</si>
  <si>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</si>
  <si>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</si>
  <si>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</si>
  <si>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</si>
  <si>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</si>
  <si>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</si>
  <si>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</si>
  <si>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</si>
  <si>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</si>
  <si>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</si>
  <si>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</si>
  <si>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</si>
  <si>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</si>
  <si>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</si>
  <si>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</si>
  <si>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</si>
  <si>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</si>
  <si>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</si>
  <si>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</si>
  <si>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</si>
  <si>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</si>
  <si>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</si>
  <si>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</si>
  <si>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</si>
  <si>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</si>
  <si>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</si>
  <si>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</si>
  <si>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</si>
  <si>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</si>
  <si>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</si>
  <si>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</si>
  <si>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</si>
  <si>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</si>
  <si>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</si>
  <si>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</si>
  <si>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</si>
  <si>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</si>
  <si>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</si>
  <si>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</si>
  <si>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</si>
  <si>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</si>
  <si>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</si>
  <si>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</si>
  <si>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</si>
  <si>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</si>
  <si>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</si>
  <si>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</si>
  <si>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</si>
  <si>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</si>
  <si>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</si>
  <si>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</si>
  <si>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</si>
  <si>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</si>
  <si>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</si>
  <si>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</si>
  <si>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</si>
  <si>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</si>
  <si>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</si>
  <si>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</si>
  <si>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</si>
  <si>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</si>
  <si>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</si>
  <si>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</si>
  <si>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</si>
  <si>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</si>
  <si>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</si>
  <si>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</si>
  <si>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</si>
  <si>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</si>
  <si>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</si>
  <si>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</si>
  <si>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</si>
  <si>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</si>
  <si>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</si>
  <si>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</si>
  <si>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</si>
  <si>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</si>
  <si>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</si>
  <si>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</si>
  <si>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</si>
  <si>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</si>
  <si>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</si>
  <si>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</si>
  <si>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</si>
  <si>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</si>
  <si>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</si>
  <si>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</si>
  <si>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</si>
  <si>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</si>
  <si>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</si>
  <si>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</si>
  <si>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</si>
  <si>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</si>
  <si>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</si>
  <si>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</si>
  <si>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</si>
  <si>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</si>
  <si>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</si>
  <si>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</si>
  <si>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</si>
  <si>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</si>
  <si>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</si>
  <si>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</si>
  <si>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</si>
  <si>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</si>
  <si>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</si>
  <si>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</si>
  <si>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</si>
  <si>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</si>
  <si>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</si>
  <si>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</si>
  <si>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</si>
  <si>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</si>
  <si>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</si>
  <si>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</si>
  <si>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</si>
  <si>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</si>
  <si>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</si>
  <si>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</si>
  <si>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</si>
  <si>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</si>
  <si>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</si>
  <si>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</si>
  <si>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</si>
  <si>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</si>
  <si>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</si>
  <si>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</si>
  <si>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</si>
  <si>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</si>
  <si>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</si>
  <si>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</si>
  <si>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</si>
  <si>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</si>
  <si>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</si>
  <si>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</si>
  <si>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</si>
  <si>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</si>
  <si>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</si>
  <si>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</si>
  <si>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</si>
  <si>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</si>
  <si>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</si>
  <si>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</si>
  <si>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</si>
  <si>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</si>
  <si>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</si>
  <si>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</si>
  <si>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</si>
  <si>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</si>
  <si>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</si>
  <si>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</si>
  <si>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</si>
  <si>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</si>
  <si>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</si>
  <si>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</si>
  <si>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</si>
  <si>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</si>
  <si>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</si>
  <si>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</si>
  <si>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</si>
  <si>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</si>
  <si>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</si>
  <si>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</si>
  <si>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</si>
  <si>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</si>
  <si>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</si>
  <si>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</si>
  <si>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</si>
  <si>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</si>
  <si>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</si>
  <si>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</si>
  <si>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</si>
  <si>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</si>
  <si>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</si>
  <si>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</si>
  <si>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</si>
  <si>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</si>
  <si>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</si>
  <si>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</si>
  <si>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</si>
  <si>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</si>
  <si>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</si>
  <si>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</si>
  <si>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</si>
  <si>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</si>
  <si>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</si>
  <si>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</si>
  <si>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</si>
  <si>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</si>
  <si>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</si>
  <si>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</si>
  <si>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</si>
  <si>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</si>
  <si>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</si>
  <si>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</si>
  <si>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</si>
  <si>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</si>
  <si>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</si>
  <si>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</si>
  <si>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</si>
  <si>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</si>
  <si>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</si>
  <si>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</si>
  <si>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</si>
  <si>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</si>
  <si>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</si>
  <si>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</si>
  <si>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</si>
  <si>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</si>
  <si>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</si>
  <si>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</si>
  <si>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</si>
  <si>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</si>
  <si>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</si>
  <si>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</si>
  <si>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</si>
  <si>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</si>
  <si>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</si>
  <si>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</si>
  <si>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</si>
  <si>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</si>
  <si>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</si>
  <si>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</si>
  <si>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</si>
  <si>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</si>
  <si>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</si>
  <si>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</si>
  <si>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</si>
  <si>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</si>
  <si>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</si>
  <si>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</si>
  <si>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</si>
  <si>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</si>
  <si>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</si>
  <si>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</si>
  <si>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</si>
  <si>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</si>
  <si>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</si>
  <si>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</si>
  <si>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</si>
  <si>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</si>
  <si>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</si>
  <si>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</si>
  <si>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</si>
  <si>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</si>
  <si>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</si>
  <si>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</si>
  <si>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</si>
  <si>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</si>
  <si>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</si>
  <si>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</si>
  <si>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</si>
  <si>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</si>
  <si>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</si>
  <si>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</si>
  <si>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</si>
  <si>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</si>
  <si>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</si>
  <si>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</si>
  <si>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</si>
  <si>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</si>
  <si>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</si>
  <si>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</si>
  <si>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</si>
  <si>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</si>
  <si>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</si>
  <si>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</si>
  <si>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</si>
  <si>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</si>
  <si>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</si>
  <si>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</si>
  <si>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</si>
  <si>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</si>
  <si>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</si>
  <si>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</si>
  <si>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</si>
  <si>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</si>
  <si>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</si>
  <si>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</si>
  <si>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</si>
  <si>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</si>
  <si>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</si>
  <si>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</si>
  <si>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</si>
  <si>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</si>
  <si>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</si>
  <si>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</si>
  <si>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</si>
  <si>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</si>
  <si>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</si>
  <si>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</si>
  <si>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</si>
  <si>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</si>
  <si>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</si>
  <si>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</si>
  <si>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</si>
  <si>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</si>
  <si>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</si>
  <si>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</si>
  <si>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</si>
  <si>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</si>
  <si>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</si>
  <si>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</si>
  <si>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</si>
  <si>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</si>
  <si>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</si>
  <si>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</si>
  <si>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</si>
  <si>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</si>
  <si>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</si>
  <si>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</si>
  <si>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</si>
  <si>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</si>
  <si>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</si>
  <si>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</si>
  <si>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</si>
  <si>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</si>
  <si>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</si>
  <si>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</si>
  <si>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</si>
  <si>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</si>
  <si>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</si>
  <si>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</si>
  <si>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</si>
  <si>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</si>
  <si>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</si>
  <si>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</si>
  <si>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</si>
  <si>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</si>
  <si>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</si>
  <si>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</si>
  <si>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</si>
  <si>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</si>
  <si>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</si>
  <si>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</si>
  <si>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</si>
  <si>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</si>
  <si>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</si>
  <si>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</si>
  <si>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</si>
  <si>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</si>
  <si>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</si>
  <si>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</si>
  <si>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</si>
  <si>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</si>
  <si>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</si>
  <si>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</si>
  <si>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</si>
  <si>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</si>
  <si>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</si>
  <si>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</si>
  <si>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</si>
  <si>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</si>
  <si>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</si>
  <si>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</si>
  <si>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</si>
  <si>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</si>
  <si>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</si>
  <si>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</si>
  <si>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</si>
  <si>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</si>
  <si>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</si>
  <si>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</si>
  <si>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</si>
  <si>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</si>
  <si>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</si>
  <si>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</si>
  <si>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</si>
  <si>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</si>
  <si>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</si>
  <si>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</si>
  <si>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</si>
  <si>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</si>
  <si>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</si>
  <si>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</si>
  <si>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</si>
  <si>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</si>
  <si>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</si>
  <si>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</si>
  <si>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</si>
  <si>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</si>
  <si>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</si>
  <si>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</si>
  <si>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</si>
  <si>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</si>
  <si>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</si>
  <si>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</si>
  <si>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</si>
  <si>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</si>
  <si>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</si>
  <si>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</si>
  <si>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</si>
  <si>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</si>
  <si>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</si>
  <si>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</si>
  <si>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</si>
  <si>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</si>
  <si>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</si>
  <si>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</si>
  <si>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</si>
  <si>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</si>
  <si>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</si>
  <si>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</si>
  <si>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</si>
  <si>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</si>
  <si>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</si>
  <si>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</si>
  <si>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</si>
  <si>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</si>
  <si>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</si>
  <si>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</si>
  <si>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</si>
  <si>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</si>
  <si>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</si>
  <si>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</si>
  <si>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</si>
  <si>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</si>
  <si>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</si>
  <si>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</si>
  <si>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</si>
  <si>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</si>
  <si>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</si>
  <si>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</si>
  <si>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</si>
  <si>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</si>
  <si>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</si>
  <si>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</si>
  <si>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</si>
  <si>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</si>
  <si>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</si>
  <si>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</si>
  <si>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</si>
  <si>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</si>
  <si>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</si>
  <si>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</si>
  <si>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</si>
  <si>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</si>
  <si>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</si>
  <si>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</si>
  <si>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</si>
  <si>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</si>
  <si>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</si>
  <si>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</si>
  <si>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</si>
  <si>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</si>
  <si>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</si>
  <si>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</si>
  <si>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</si>
  <si>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</si>
  <si>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</si>
  <si>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</si>
  <si>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</si>
  <si>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</si>
  <si>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</si>
  <si>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</si>
  <si>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</si>
  <si>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</si>
  <si>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</si>
  <si>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</si>
  <si>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</si>
  <si>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</si>
  <si>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</si>
  <si>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</si>
  <si>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</si>
  <si>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</si>
  <si>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</si>
  <si>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</si>
  <si>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</si>
  <si>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</si>
  <si>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</si>
  <si>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</si>
  <si>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</si>
  <si>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</si>
  <si>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</si>
  <si>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</si>
  <si>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</si>
  <si>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</si>
  <si>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</si>
  <si>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</si>
  <si>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</si>
  <si>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</si>
  <si>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</si>
  <si>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</si>
  <si>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</si>
  <si>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</si>
  <si>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</si>
  <si>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</si>
  <si>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</si>
  <si>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</si>
  <si>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</si>
  <si>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</si>
  <si>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</si>
  <si>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</si>
  <si>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</si>
  <si>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</si>
  <si>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</si>
  <si>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</si>
  <si>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</si>
  <si>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</si>
  <si>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</si>
  <si>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</si>
  <si>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</si>
  <si>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</si>
  <si>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</si>
  <si>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</si>
  <si>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</si>
  <si>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</si>
  <si>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</si>
  <si>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</si>
  <si>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</si>
  <si>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</si>
  <si>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</si>
  <si>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</si>
  <si>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</si>
  <si>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</si>
  <si>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</si>
  <si>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</si>
  <si>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</si>
  <si>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</si>
  <si>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</si>
  <si>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</si>
  <si>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</si>
  <si>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</si>
  <si>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</si>
  <si>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</si>
  <si>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</si>
  <si>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</si>
  <si>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</si>
  <si>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</si>
  <si>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</si>
  <si>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</si>
  <si>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</si>
  <si>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</si>
  <si>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</si>
  <si>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</si>
  <si>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</si>
  <si>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</si>
  <si>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</si>
  <si>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</si>
  <si>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</si>
  <si>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</si>
  <si>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</si>
  <si>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</si>
  <si>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</si>
  <si>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</si>
  <si>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</si>
  <si>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</si>
  <si>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</si>
  <si>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</si>
  <si>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</si>
  <si>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</si>
  <si>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</si>
  <si>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</si>
  <si>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</si>
  <si>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</si>
  <si>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</si>
  <si>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</si>
  <si>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</si>
  <si>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</si>
  <si>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</si>
  <si>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</si>
  <si>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</si>
  <si>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</si>
  <si>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</si>
  <si>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</si>
  <si>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</si>
  <si>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</si>
  <si>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</si>
  <si>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</si>
  <si>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</si>
  <si>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</si>
  <si>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</si>
  <si>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</si>
  <si>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</si>
  <si>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</si>
  <si>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</si>
  <si>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</si>
  <si>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</si>
  <si>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</si>
  <si>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</si>
  <si>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</si>
  <si>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</si>
  <si>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</si>
  <si>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</si>
  <si>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</si>
  <si>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</si>
  <si>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</si>
  <si>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</si>
  <si>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</si>
  <si>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</si>
  <si>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</si>
  <si>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</si>
  <si>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</si>
  <si>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</si>
  <si>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</si>
  <si>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</si>
  <si>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</si>
  <si>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</si>
  <si>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</si>
  <si>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</si>
  <si>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</si>
  <si>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</si>
  <si>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</si>
  <si>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</si>
  <si>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</si>
  <si>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</si>
  <si>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</si>
  <si>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</si>
  <si>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</si>
  <si>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</si>
  <si>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</si>
  <si>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</si>
  <si>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</si>
  <si>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</si>
  <si>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</si>
  <si>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</si>
  <si>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</si>
  <si>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</si>
  <si>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</si>
  <si>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</si>
  <si>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</si>
  <si>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</si>
  <si>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</si>
  <si>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</si>
  <si>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</si>
  <si>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</si>
  <si>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</si>
  <si>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</si>
  <si>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</si>
  <si>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</si>
  <si>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</si>
  <si>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</si>
  <si>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</si>
  <si>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</si>
  <si>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</si>
  <si>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</si>
  <si>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</si>
  <si>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</si>
  <si>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</si>
  <si>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</si>
  <si>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</si>
  <si>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</si>
  <si>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</si>
  <si>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</si>
  <si>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</si>
  <si>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</si>
  <si>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</si>
  <si>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</si>
  <si>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</si>
  <si>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</si>
  <si>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</si>
  <si>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</si>
  <si>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</si>
  <si>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</si>
  <si>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</si>
  <si>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</si>
  <si>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</si>
  <si>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</si>
  <si>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</si>
  <si>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</si>
  <si>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</si>
  <si>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</si>
  <si>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</si>
  <si>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</si>
  <si>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</si>
  <si>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</si>
  <si>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</si>
  <si>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</si>
  <si>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</si>
  <si>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</si>
  <si>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</si>
  <si>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</si>
  <si>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</si>
  <si>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</si>
  <si>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</si>
  <si>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</si>
  <si>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</si>
  <si>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</si>
  <si>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</si>
  <si>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</si>
  <si>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</si>
  <si>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</si>
  <si>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</si>
  <si>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</si>
  <si>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</si>
  <si>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</si>
  <si>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</si>
  <si>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</si>
  <si>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</si>
  <si>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</si>
  <si>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</si>
  <si>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</si>
  <si>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</si>
  <si>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</si>
  <si>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</si>
  <si>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</si>
  <si>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</si>
  <si>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</si>
  <si>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</si>
  <si>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</si>
  <si>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</si>
  <si>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</si>
  <si>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</si>
  <si>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</si>
  <si>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</si>
  <si>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</si>
  <si>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</si>
  <si>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</si>
  <si>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</si>
  <si>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</si>
  <si>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</si>
  <si>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</si>
  <si>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</si>
  <si>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</si>
  <si>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</si>
  <si>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</si>
  <si>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</si>
  <si>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</si>
  <si>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</si>
  <si>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</si>
  <si>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</si>
  <si>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</si>
  <si>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</si>
  <si>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</si>
  <si>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</si>
  <si>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</si>
  <si>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</si>
  <si>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</si>
  <si>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</si>
  <si>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</si>
  <si>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</si>
  <si>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</si>
  <si>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</si>
  <si>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</si>
  <si>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</si>
  <si>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</si>
  <si>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</si>
  <si>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</si>
  <si>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</si>
  <si>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</si>
  <si>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</si>
  <si>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</si>
  <si>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</si>
  <si>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</si>
  <si>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</si>
  <si>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</si>
  <si>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</si>
  <si>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</si>
  <si>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</si>
  <si>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</si>
  <si>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</si>
  <si>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</si>
  <si>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</si>
  <si>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</si>
  <si>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</si>
  <si>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</si>
  <si>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</si>
  <si>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</si>
  <si>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</si>
  <si>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</si>
  <si>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</si>
  <si>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</si>
  <si>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</si>
  <si>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</si>
  <si>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</si>
  <si>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</si>
  <si>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</si>
  <si>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</si>
  <si>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</si>
  <si>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</si>
  <si>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</si>
  <si>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</si>
  <si>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</si>
  <si>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</si>
  <si>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</si>
  <si>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</si>
  <si>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</si>
  <si>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</si>
  <si>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</si>
  <si>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</si>
  <si>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</si>
  <si>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</si>
  <si>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</si>
  <si>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</si>
  <si>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</si>
  <si>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</si>
  <si>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</si>
  <si>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</si>
  <si>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</si>
  <si>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</si>
  <si>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</si>
  <si>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</si>
  <si>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</si>
  <si>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</si>
  <si>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</si>
  <si>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</si>
  <si>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</si>
  <si>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</si>
  <si>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</si>
  <si>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</si>
  <si>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</si>
  <si>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</si>
  <si>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</si>
  <si>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</si>
  <si>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</si>
  <si>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</si>
  <si>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</si>
  <si>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</si>
  <si>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</si>
  <si>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</si>
  <si>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</si>
  <si>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</si>
  <si>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</si>
  <si>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</si>
  <si>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</si>
  <si>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</si>
  <si>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</si>
  <si>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</si>
  <si>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</si>
  <si>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</si>
  <si>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</si>
  <si>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</si>
  <si>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</si>
  <si>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</si>
  <si>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</si>
  <si>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</si>
  <si>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</si>
  <si>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</si>
  <si>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</si>
  <si>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</si>
  <si>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</si>
  <si>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</si>
  <si>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</si>
  <si>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</si>
  <si>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</si>
  <si>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</si>
  <si>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</si>
  <si>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</si>
  <si>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</si>
  <si>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</si>
  <si>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</si>
  <si>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</si>
  <si>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</si>
  <si>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</si>
  <si>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</si>
  <si>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</si>
  <si>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</si>
  <si>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</si>
  <si>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</si>
  <si>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</si>
  <si>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</si>
  <si>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</si>
  <si>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</si>
  <si>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</si>
  <si>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</si>
  <si>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</si>
  <si>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</si>
  <si>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</si>
  <si>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</si>
  <si>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</si>
  <si>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</si>
  <si>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</si>
  <si>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</si>
  <si>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</si>
  <si>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</si>
  <si>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</si>
  <si>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</si>
  <si>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</si>
  <si>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</si>
  <si>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</si>
  <si>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</si>
  <si>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</si>
  <si>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</si>
  <si>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</si>
  <si>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</si>
  <si>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</si>
  <si>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</si>
  <si>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</si>
  <si>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</si>
  <si>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</si>
  <si>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</si>
  <si>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</si>
  <si>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</si>
  <si>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</si>
  <si>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</si>
  <si>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</si>
  <si>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</si>
  <si>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</si>
  <si>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</si>
  <si>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</si>
  <si>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</si>
  <si>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</si>
  <si>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</si>
  <si>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</si>
  <si>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</si>
  <si>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</si>
  <si>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</si>
  <si>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</si>
  <si>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</si>
  <si>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</si>
  <si>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</si>
  <si>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</si>
  <si>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</si>
  <si>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</si>
  <si>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</si>
  <si>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</si>
  <si>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</si>
  <si>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</si>
  <si>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</si>
  <si>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</si>
  <si>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</si>
  <si>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</si>
  <si>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</si>
  <si>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</si>
  <si>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</si>
  <si>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</si>
  <si>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</si>
  <si>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</si>
  <si>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</si>
  <si>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</si>
  <si>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</si>
  <si>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</si>
  <si>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</si>
  <si>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</si>
  <si>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</si>
  <si>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</si>
  <si>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</si>
  <si>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</si>
  <si>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</si>
  <si>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</si>
  <si>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</si>
  <si>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</si>
  <si>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</si>
  <si>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</si>
  <si>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</si>
  <si>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</si>
  <si>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</si>
  <si>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</si>
  <si>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</si>
  <si>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</si>
  <si>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</si>
  <si>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</si>
  <si>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</si>
  <si>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</si>
  <si>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</si>
  <si>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</si>
  <si>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</si>
  <si>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</si>
  <si>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</si>
  <si>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</si>
  <si>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</si>
  <si>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</si>
  <si>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</si>
  <si>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</si>
  <si>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</si>
  <si>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</si>
  <si>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</si>
  <si>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</si>
  <si>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</si>
  <si>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</si>
  <si>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</si>
  <si>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</si>
  <si>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</si>
  <si>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</si>
  <si>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</si>
  <si>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</si>
  <si>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</si>
  <si>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</si>
  <si>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</si>
  <si>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</si>
  <si>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</si>
  <si>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</si>
  <si>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</si>
  <si>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</si>
  <si>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</si>
  <si>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</si>
  <si>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</si>
  <si>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</si>
  <si>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</si>
  <si>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</si>
  <si>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</si>
  <si>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</si>
  <si>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</si>
  <si>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</si>
  <si>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</si>
  <si>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</si>
  <si>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</si>
  <si>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</si>
  <si>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</si>
  <si>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</si>
  <si>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</si>
  <si>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</si>
  <si>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</si>
  <si>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</si>
  <si>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</si>
  <si>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</si>
  <si>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</si>
  <si>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</si>
  <si>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</si>
  <si>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</si>
  <si>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</si>
  <si>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</si>
  <si>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</si>
  <si>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</si>
  <si>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</si>
  <si>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</si>
  <si>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</si>
  <si>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</si>
  <si>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</si>
  <si>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</si>
  <si>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</si>
  <si>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</si>
  <si>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</si>
  <si>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</si>
  <si>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</si>
  <si>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</si>
  <si>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</si>
  <si>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</si>
  <si>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</si>
  <si>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</si>
  <si>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</si>
  <si>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</si>
  <si>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</si>
  <si>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</si>
  <si>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</si>
  <si>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</si>
  <si>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</si>
  <si>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</si>
  <si>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</si>
  <si>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</si>
  <si>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</si>
  <si>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</si>
  <si>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</si>
  <si>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</si>
  <si>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</si>
  <si>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</si>
  <si>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</si>
  <si>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</si>
  <si>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</si>
  <si>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</si>
  <si>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</si>
  <si>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</si>
  <si>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</si>
  <si>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</si>
  <si>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</si>
  <si>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</si>
  <si>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</si>
  <si>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</si>
  <si>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</si>
  <si>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</si>
  <si>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</si>
  <si>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</si>
  <si>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</si>
  <si>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</si>
  <si>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</si>
  <si>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</si>
  <si>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</si>
  <si>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</si>
  <si>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</si>
  <si>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</si>
  <si>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</si>
  <si>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</si>
  <si>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</si>
  <si>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</si>
  <si>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</si>
  <si>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</si>
  <si>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</si>
  <si>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</si>
  <si>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</si>
  <si>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</si>
  <si>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</si>
  <si>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</si>
  <si>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</si>
  <si>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</si>
  <si>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</si>
  <si>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</si>
  <si>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</si>
  <si>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</si>
  <si>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</si>
  <si>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</si>
  <si>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</si>
  <si>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</si>
  <si>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</si>
  <si>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</si>
  <si>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</si>
  <si>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</si>
  <si>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</si>
  <si>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</si>
  <si>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</si>
  <si>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</si>
  <si>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</si>
  <si>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</si>
  <si>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</si>
  <si>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</si>
  <si>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</si>
  <si>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</si>
  <si>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</si>
  <si>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</si>
  <si>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</si>
  <si>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</si>
  <si>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</si>
  <si>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</si>
  <si>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</si>
  <si>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</si>
  <si>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</si>
  <si>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</si>
  <si>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</si>
  <si>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</si>
  <si>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</si>
  <si>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</si>
  <si>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</si>
  <si>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</si>
  <si>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</si>
  <si>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</si>
  <si>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</si>
  <si>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</si>
  <si>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</si>
  <si>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</si>
  <si>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</si>
  <si>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</si>
  <si>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</si>
  <si>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</si>
  <si>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</si>
  <si>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</si>
  <si>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</si>
  <si>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</si>
  <si>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</si>
  <si>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</si>
  <si>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</si>
  <si>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</si>
  <si>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</si>
  <si>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</si>
  <si>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</si>
  <si>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</si>
  <si>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</si>
  <si>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</si>
  <si>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</si>
  <si>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</si>
  <si>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</si>
  <si>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</si>
  <si>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</si>
  <si>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</si>
  <si>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</si>
  <si>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</si>
  <si>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</si>
  <si>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</si>
  <si>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</si>
  <si>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</si>
  <si>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</si>
  <si>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</si>
  <si>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</si>
  <si>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</si>
  <si>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</si>
  <si>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</si>
  <si>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</si>
  <si>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</si>
  <si>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</si>
  <si>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</si>
  <si>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</si>
  <si>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</si>
  <si>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</si>
  <si>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</si>
  <si>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</si>
  <si>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</si>
  <si>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</si>
  <si>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</si>
  <si>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</si>
  <si>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</si>
  <si>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</si>
  <si>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</si>
  <si>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</si>
  <si>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</si>
  <si>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</si>
  <si>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</si>
  <si>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</si>
  <si>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</si>
  <si>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</si>
  <si>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</si>
  <si>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</si>
  <si>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</si>
  <si>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</si>
  <si>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</si>
  <si>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</si>
  <si>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</si>
  <si>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</si>
  <si>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</si>
  <si>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</si>
  <si>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</si>
  <si>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</si>
  <si>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</si>
  <si>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</si>
  <si>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</si>
  <si>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</si>
  <si>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</si>
  <si>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</si>
  <si>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</si>
  <si>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</si>
  <si>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</si>
  <si>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</si>
  <si>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</si>
  <si>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</si>
  <si>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</si>
  <si>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</si>
  <si>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</si>
  <si>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</si>
  <si>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</si>
  <si>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</si>
  <si>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</si>
  <si>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</si>
  <si>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</si>
  <si>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</si>
  <si>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</si>
  <si>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</si>
  <si>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</si>
  <si>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</si>
  <si>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</si>
  <si>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</si>
  <si>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</si>
  <si>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</si>
  <si>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</si>
  <si>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</si>
  <si>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</si>
  <si>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</si>
  <si>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</si>
  <si>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</si>
  <si>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</si>
  <si>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</si>
  <si>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</si>
  <si>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</si>
  <si>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</si>
  <si>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</si>
  <si>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</si>
  <si>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</si>
  <si>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</si>
  <si>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</si>
  <si>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</si>
  <si>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</si>
  <si>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</si>
  <si>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</si>
  <si>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</si>
  <si>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</si>
  <si>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</si>
  <si>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</si>
  <si>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</si>
  <si>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</si>
  <si>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</si>
  <si>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</si>
  <si>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</si>
  <si>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</si>
  <si>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</si>
  <si>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</si>
  <si>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</si>
  <si>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</si>
  <si>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</si>
  <si>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</si>
  <si>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</si>
  <si>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</si>
  <si>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</si>
  <si>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</si>
  <si>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</si>
  <si>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</si>
  <si>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</si>
  <si>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</si>
  <si>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</si>
  <si>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</si>
  <si>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</si>
  <si>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</si>
  <si>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</si>
  <si>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</si>
  <si>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</si>
  <si>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</si>
  <si>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</si>
  <si>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</si>
  <si>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</si>
  <si>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</si>
  <si>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</si>
  <si>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</si>
  <si>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</si>
  <si>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</si>
  <si>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</si>
  <si>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</si>
  <si>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</si>
  <si>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</si>
  <si>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</si>
  <si>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</si>
  <si>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</si>
  <si>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</si>
  <si>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</si>
  <si>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</si>
  <si>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</si>
  <si>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</si>
  <si>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</si>
  <si>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</si>
  <si>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</si>
  <si>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</si>
  <si>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</si>
  <si>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</si>
  <si>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</si>
  <si>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</si>
  <si>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</si>
  <si>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</si>
  <si>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</si>
  <si>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</si>
  <si>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</si>
  <si>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</si>
  <si>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</si>
  <si>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</si>
  <si>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</si>
  <si>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</si>
  <si>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</si>
  <si>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</si>
  <si>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</si>
  <si>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</si>
  <si>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</si>
  <si>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</si>
  <si>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</si>
  <si>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</si>
  <si>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</si>
  <si>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</si>
  <si>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</si>
  <si>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</si>
  <si>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</si>
  <si>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</si>
  <si>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</si>
  <si>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</si>
  <si>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</si>
  <si>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</si>
  <si>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</si>
  <si>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</si>
  <si>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</si>
  <si>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</si>
  <si>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</si>
  <si>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</si>
  <si>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</si>
  <si>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</si>
  <si>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</si>
  <si>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</si>
  <si>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</si>
  <si>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</si>
  <si>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</si>
  <si>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</si>
  <si>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</si>
  <si>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</si>
  <si>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</si>
  <si>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</si>
  <si>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</si>
  <si>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</si>
  <si>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</si>
  <si>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</si>
  <si>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</si>
  <si>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</si>
  <si>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</si>
  <si>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</si>
  <si>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</si>
  <si>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</si>
  <si>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</si>
  <si>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</si>
  <si>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</si>
  <si>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</si>
  <si>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</si>
  <si>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</si>
  <si>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</si>
  <si>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</si>
  <si>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</si>
  <si>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</si>
  <si>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</si>
  <si>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</si>
  <si>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</si>
  <si>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</si>
  <si>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</si>
  <si>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</si>
  <si>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</si>
  <si>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</si>
  <si>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</si>
  <si>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</si>
  <si>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</si>
  <si>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</si>
  <si>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</si>
  <si>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</si>
  <si>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</si>
  <si>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</si>
  <si>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</si>
  <si>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</si>
  <si>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</si>
  <si>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</si>
  <si>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</si>
  <si>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</si>
  <si>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</si>
  <si>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</si>
  <si>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</si>
  <si>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</si>
  <si>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</si>
  <si>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</si>
  <si>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</si>
  <si>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</si>
  <si>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</si>
  <si>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</si>
  <si>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</si>
  <si>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</si>
  <si>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</si>
  <si>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</si>
  <si>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</si>
  <si>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</si>
  <si>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</si>
  <si>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</si>
  <si>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</si>
  <si>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</si>
  <si>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</si>
  <si>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</si>
  <si>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</si>
  <si>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</si>
  <si>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</si>
  <si>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</si>
  <si>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</si>
  <si>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</si>
  <si>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</si>
  <si>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</si>
  <si>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</si>
  <si>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</si>
  <si>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</si>
  <si>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</si>
  <si>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</si>
  <si>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</si>
  <si>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</si>
  <si>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</si>
  <si>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</si>
  <si>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</si>
  <si>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</si>
  <si>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</si>
  <si>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</si>
  <si>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</si>
  <si>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</si>
  <si>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</si>
  <si>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</si>
  <si>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</si>
  <si>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</si>
  <si>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</si>
  <si>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</si>
  <si>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</si>
  <si>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</si>
  <si>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</si>
  <si>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</si>
  <si>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</si>
  <si>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</si>
  <si>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</si>
  <si>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</si>
  <si>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</si>
  <si>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</si>
  <si>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</si>
  <si>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</si>
  <si>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</si>
  <si>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</si>
  <si>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</si>
  <si>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</si>
  <si>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</si>
  <si>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</si>
  <si>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</si>
  <si>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</si>
  <si>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</si>
  <si>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</si>
  <si>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</si>
  <si>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</si>
  <si>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</si>
  <si>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</si>
  <si>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</si>
  <si>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</si>
  <si>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</si>
  <si>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</si>
  <si>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</si>
  <si>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</si>
  <si>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</si>
  <si>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</si>
  <si>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</si>
  <si>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</si>
  <si>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</si>
  <si>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</si>
  <si>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</si>
  <si>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</si>
  <si>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</si>
  <si>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</si>
  <si>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</si>
  <si>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</si>
  <si>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</si>
  <si>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</si>
  <si>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</si>
  <si>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</si>
  <si>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</si>
  <si>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</si>
  <si>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</si>
  <si>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</si>
  <si>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</si>
  <si>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</si>
  <si>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</si>
  <si>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</si>
  <si>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</si>
  <si>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</si>
  <si>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</si>
  <si>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</si>
  <si>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</si>
  <si>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</si>
  <si>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</si>
  <si>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</si>
  <si>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</si>
  <si>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</si>
  <si>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</si>
  <si>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</si>
  <si>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</si>
  <si>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</si>
  <si>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</si>
  <si>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</si>
  <si>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</si>
  <si>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</si>
  <si>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</si>
  <si>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</si>
  <si>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</si>
  <si>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</si>
  <si>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</si>
  <si>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</si>
  <si>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</si>
  <si>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</si>
  <si>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</si>
  <si>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</si>
  <si>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</si>
  <si>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</si>
  <si>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</si>
  <si>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</si>
  <si>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</si>
  <si>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</si>
  <si>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</si>
  <si>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</si>
  <si>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</si>
  <si>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</si>
  <si>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</si>
  <si>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</si>
  <si>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</si>
  <si>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</si>
  <si>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</si>
  <si>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</si>
  <si>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</si>
  <si>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</si>
  <si>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</si>
  <si>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</si>
  <si>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</si>
  <si>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</si>
  <si>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</si>
  <si>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</si>
  <si>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</si>
  <si>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</si>
  <si>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</si>
  <si>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</si>
  <si>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</si>
  <si>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</si>
  <si>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</si>
  <si>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</si>
  <si>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</si>
  <si>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</si>
  <si>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</si>
  <si>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</si>
  <si>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</si>
  <si>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</si>
  <si>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</si>
  <si>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</si>
  <si>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</si>
  <si>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</si>
  <si>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</si>
  <si>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</si>
  <si>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</si>
  <si>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</si>
  <si>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</si>
  <si>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</si>
  <si>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</si>
  <si>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</si>
  <si>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</si>
  <si>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</si>
  <si>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</si>
  <si>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</si>
  <si>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</si>
  <si>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</si>
  <si>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</si>
  <si>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</si>
  <si>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</si>
  <si>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</si>
  <si>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</si>
  <si>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</si>
  <si>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</si>
  <si>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</si>
  <si>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</si>
  <si>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</si>
  <si>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</si>
  <si>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</si>
  <si>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</si>
  <si>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</si>
  <si>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</si>
  <si>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</si>
  <si>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</si>
  <si>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</si>
  <si>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</si>
  <si>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</si>
  <si>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</si>
  <si>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</si>
  <si>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</si>
  <si>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</si>
  <si>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</si>
  <si>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</si>
  <si>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</si>
  <si>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</si>
  <si>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</si>
  <si>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</si>
  <si>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</si>
  <si>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</si>
  <si>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</si>
  <si>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</si>
  <si>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</si>
  <si>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</si>
  <si>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</si>
  <si>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</si>
  <si>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</si>
  <si>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</si>
  <si>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</si>
  <si>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</si>
  <si>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</si>
  <si>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</si>
  <si>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</si>
  <si>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</si>
  <si>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</si>
  <si>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</si>
  <si>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</si>
  <si>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</si>
  <si>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</si>
  <si>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</si>
  <si>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</si>
  <si>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</si>
  <si>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</si>
  <si>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</si>
  <si>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</si>
  <si>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</si>
  <si>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</si>
  <si>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</si>
  <si>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</si>
  <si>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</si>
  <si>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</si>
  <si>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</si>
  <si>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</si>
  <si>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</si>
  <si>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</si>
  <si>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</si>
  <si>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</si>
  <si>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</si>
  <si>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</si>
  <si>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</si>
  <si>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</si>
  <si>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</si>
  <si>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</si>
  <si>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</si>
  <si>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</si>
  <si>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</si>
  <si>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</si>
  <si>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</si>
  <si>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</si>
  <si>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</si>
  <si>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</si>
  <si>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</si>
  <si>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</si>
  <si>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</si>
  <si>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</si>
  <si>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</si>
  <si>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</si>
  <si>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</si>
  <si>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</si>
  <si>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</si>
  <si>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</si>
  <si>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</si>
  <si>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</si>
  <si>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</si>
  <si>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</si>
  <si>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</si>
  <si>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</si>
  <si>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</si>
  <si>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</si>
  <si>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</si>
  <si>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</si>
  <si>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</si>
  <si>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</si>
  <si>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</si>
  <si>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</si>
  <si>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</si>
  <si>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</si>
  <si>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</si>
  <si>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</si>
  <si>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</si>
  <si>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</si>
  <si>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</si>
  <si>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</si>
  <si>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</si>
  <si>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</si>
  <si>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</si>
  <si>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</si>
  <si>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</si>
  <si>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</si>
  <si>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</si>
  <si>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</si>
  <si>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</si>
  <si>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</si>
  <si>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</si>
  <si>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</si>
  <si>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</si>
  <si>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</si>
  <si>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</si>
  <si>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</si>
  <si>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</si>
  <si>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</si>
  <si>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</si>
  <si>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</si>
  <si>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</si>
  <si>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</si>
  <si>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</si>
  <si>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</si>
  <si>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</si>
  <si>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</si>
  <si>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</si>
  <si>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</si>
  <si>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</si>
  <si>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</si>
  <si>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</si>
  <si>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</si>
  <si>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</si>
  <si>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</si>
  <si>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</si>
  <si>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</si>
  <si>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</si>
  <si>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</si>
  <si>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</si>
  <si>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</si>
  <si>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</si>
  <si>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</si>
  <si>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</si>
  <si>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</si>
  <si>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</si>
  <si>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</si>
  <si>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</si>
  <si>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</si>
  <si>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</si>
  <si>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</si>
  <si>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</si>
  <si>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</si>
  <si>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</si>
  <si>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</si>
  <si>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</si>
  <si>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</si>
  <si>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</si>
  <si>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</si>
  <si>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</si>
  <si>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</si>
  <si>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</si>
  <si>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</si>
  <si>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</si>
  <si>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</si>
  <si>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</si>
  <si>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</si>
  <si>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</si>
  <si>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</si>
  <si>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</si>
  <si>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</si>
  <si>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</si>
  <si>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</si>
  <si>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</si>
  <si>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</si>
  <si>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</si>
  <si>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</si>
  <si>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</si>
  <si>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</si>
  <si>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</si>
  <si>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</si>
  <si>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</si>
  <si>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</si>
  <si>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</si>
  <si>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</si>
  <si>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</si>
  <si>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</si>
  <si>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</si>
  <si>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</si>
  <si>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</si>
  <si>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</si>
  <si>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</si>
  <si>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</si>
  <si>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</si>
  <si>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</si>
  <si>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</si>
  <si>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</si>
  <si>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</si>
  <si>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</si>
  <si>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</si>
  <si>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</si>
  <si>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</si>
  <si>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</si>
  <si>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</si>
  <si>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</si>
  <si>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</si>
  <si>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</si>
  <si>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</si>
  <si>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</si>
  <si>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</si>
  <si>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</si>
  <si>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</si>
  <si>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</si>
  <si>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</si>
  <si>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</si>
  <si>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</si>
  <si>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</si>
  <si>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</si>
  <si>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</si>
  <si>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</si>
  <si>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</si>
  <si>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</si>
  <si>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</si>
  <si>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</si>
  <si>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</si>
  <si>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</si>
  <si>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</si>
  <si>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</si>
  <si>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</si>
  <si>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</si>
  <si>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</si>
  <si>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</si>
  <si>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</si>
  <si>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</si>
  <si>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</si>
  <si>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</si>
  <si>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</si>
  <si>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</si>
  <si>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</si>
  <si>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</si>
  <si>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</si>
  <si>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</si>
  <si>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</si>
  <si>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</si>
  <si>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</si>
  <si>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</si>
  <si>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</si>
  <si>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</si>
  <si>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</si>
  <si>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</si>
  <si>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</si>
  <si>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</si>
  <si>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</si>
  <si>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</si>
  <si>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</si>
  <si>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</si>
  <si>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</si>
  <si>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</si>
  <si>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</si>
  <si>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</si>
  <si>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</si>
  <si>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</si>
  <si>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</si>
  <si>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</si>
  <si>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</si>
  <si>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</si>
  <si>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</si>
  <si>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</si>
  <si>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</si>
  <si>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</si>
  <si>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</si>
  <si>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</si>
  <si>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</si>
  <si>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</si>
  <si>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</si>
  <si>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</si>
  <si>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</si>
  <si>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</si>
  <si>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</si>
  <si>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</si>
  <si>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</si>
  <si>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</si>
  <si>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</si>
  <si>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</si>
  <si>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</si>
  <si>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</si>
  <si>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</si>
  <si>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</si>
  <si>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</si>
  <si>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</si>
  <si>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</si>
  <si>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</si>
  <si>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</si>
  <si>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</si>
  <si>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</si>
  <si>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</si>
  <si>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</si>
  <si>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</si>
  <si>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</si>
  <si>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</si>
  <si>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</si>
  <si>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</si>
  <si>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</si>
  <si>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</si>
  <si>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</si>
  <si>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</si>
  <si>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</si>
  <si>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</si>
  <si>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</si>
  <si>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</si>
  <si>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</si>
  <si>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</si>
  <si>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</si>
  <si>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</si>
  <si>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</si>
  <si>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</si>
  <si>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</si>
  <si>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</si>
  <si>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</si>
  <si>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</si>
  <si>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</si>
  <si>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</si>
  <si>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</si>
  <si>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</si>
  <si>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</si>
  <si>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</si>
  <si>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</si>
  <si>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</si>
  <si>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</si>
  <si>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</si>
  <si>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</si>
  <si>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</si>
  <si>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</si>
  <si>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</si>
  <si>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</si>
  <si>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</si>
  <si>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</si>
  <si>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</si>
  <si>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</si>
  <si>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</si>
  <si>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</si>
  <si>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</si>
  <si>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</si>
  <si>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</si>
  <si>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</si>
  <si>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</si>
  <si>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</si>
  <si>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</si>
  <si>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</si>
  <si>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</si>
  <si>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</si>
  <si>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</si>
  <si>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</si>
  <si>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</si>
  <si>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</si>
  <si>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</si>
  <si>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</si>
  <si>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</si>
  <si>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</si>
  <si>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</si>
  <si>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</si>
  <si>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</si>
  <si>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</si>
  <si>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</si>
  <si>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</si>
  <si>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</si>
  <si>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</si>
  <si>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</si>
  <si>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</si>
  <si>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</si>
  <si>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</si>
  <si>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</si>
  <si>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</si>
  <si>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</si>
  <si>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</si>
  <si>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</si>
  <si>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</si>
  <si>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</si>
  <si>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</si>
  <si>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</si>
  <si>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</si>
  <si>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</si>
  <si>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</si>
  <si>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</si>
  <si>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</si>
  <si>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</si>
  <si>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</si>
  <si>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</si>
  <si>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</si>
  <si>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</si>
  <si>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</si>
  <si>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</si>
  <si>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</si>
  <si>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</si>
  <si>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</si>
  <si>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</si>
  <si>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</si>
  <si>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</si>
  <si>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</si>
  <si>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</si>
  <si>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</si>
  <si>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</si>
  <si>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</si>
  <si>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</si>
  <si>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</si>
  <si>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</si>
  <si>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</si>
  <si>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</si>
  <si>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</si>
  <si>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</si>
  <si>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</si>
  <si>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</si>
  <si>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</si>
  <si>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</si>
  <si>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</si>
  <si>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</si>
  <si>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</si>
  <si>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</si>
  <si>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</si>
  <si>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</si>
  <si>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</si>
  <si>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</si>
  <si>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</si>
  <si>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</si>
  <si>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</si>
  <si>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</si>
  <si>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</si>
  <si>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</si>
  <si>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</si>
  <si>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</si>
  <si>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</si>
  <si>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</si>
  <si>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</si>
  <si>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</si>
  <si>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</si>
  <si>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</si>
  <si>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</si>
  <si>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</si>
  <si>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</si>
  <si>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</si>
  <si>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</si>
  <si>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</si>
  <si>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</si>
  <si>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</si>
  <si>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</si>
  <si>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</si>
  <si>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</si>
  <si>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</si>
  <si>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</si>
  <si>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</si>
  <si>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</si>
  <si>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</si>
  <si>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</si>
  <si>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</si>
  <si>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</si>
  <si>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</si>
  <si>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</si>
  <si>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</si>
  <si>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</si>
  <si>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</si>
  <si>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</si>
  <si>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</si>
  <si>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</si>
  <si>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</si>
  <si>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</si>
  <si>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</si>
  <si>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</si>
  <si>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</si>
  <si>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</si>
  <si>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</si>
  <si>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</si>
  <si>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</si>
  <si>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</si>
  <si>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</si>
  <si>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</si>
  <si>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</si>
  <si>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</si>
  <si>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</si>
  <si>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</si>
  <si>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</si>
  <si>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</si>
  <si>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</si>
  <si>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</si>
  <si>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</si>
  <si>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</si>
  <si>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</si>
  <si>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</si>
  <si>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</si>
  <si>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</si>
  <si>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</si>
  <si>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</si>
  <si>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</si>
  <si>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</si>
  <si>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</si>
  <si>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</si>
  <si>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</si>
  <si>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</si>
  <si>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</si>
  <si>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</si>
  <si>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</si>
  <si>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</si>
  <si>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</si>
  <si>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</si>
  <si>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</si>
  <si>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</si>
  <si>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</si>
  <si>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</si>
  <si>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</si>
  <si>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</si>
  <si>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</si>
  <si>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</si>
  <si>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</si>
  <si>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</si>
  <si>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</si>
  <si>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</si>
  <si>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</si>
  <si>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</si>
  <si>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</si>
  <si>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</si>
  <si>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</si>
  <si>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</si>
  <si>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</si>
  <si>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</si>
  <si>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</si>
  <si>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</si>
  <si>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</si>
  <si>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</si>
  <si>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</si>
  <si>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</si>
  <si>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</si>
  <si>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</si>
  <si>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</si>
  <si>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</si>
  <si>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</si>
  <si>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</si>
  <si>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</si>
  <si>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</si>
  <si>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</si>
  <si>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</si>
  <si>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</si>
  <si>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</si>
  <si>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</si>
  <si>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</si>
  <si>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</si>
  <si>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</si>
  <si>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</si>
  <si>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</si>
  <si>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</si>
  <si>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</si>
  <si>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</si>
  <si>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</si>
  <si>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</si>
  <si>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</si>
  <si>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</si>
  <si>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</si>
  <si>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</si>
  <si>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</si>
  <si>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</si>
  <si>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</si>
  <si>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</si>
  <si>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</si>
  <si>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</si>
  <si>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</si>
  <si>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</si>
  <si>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</si>
  <si>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</si>
  <si>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</si>
  <si>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</si>
  <si>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</si>
  <si>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</si>
  <si>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</si>
  <si>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</si>
  <si>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</si>
  <si>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</si>
  <si>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</si>
  <si>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</si>
  <si>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</si>
  <si>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</si>
  <si>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</si>
  <si>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</si>
  <si>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</si>
  <si>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</si>
  <si>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</si>
  <si>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</si>
  <si>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</si>
  <si>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</si>
  <si>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</si>
  <si>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</si>
  <si>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</si>
  <si>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</si>
  <si>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</si>
  <si>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</si>
  <si>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</si>
  <si>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</si>
  <si>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</si>
  <si>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</si>
  <si>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</si>
  <si>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</si>
  <si>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</si>
  <si>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</si>
  <si>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</si>
  <si>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</si>
  <si>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</si>
  <si>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</si>
  <si>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</si>
  <si>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</si>
  <si>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</si>
  <si>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</si>
  <si>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</si>
  <si>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</si>
  <si>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</si>
  <si>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</si>
  <si>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</si>
  <si>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</si>
  <si>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</si>
  <si>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</si>
  <si>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</si>
  <si>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</si>
  <si>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</si>
  <si>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</si>
  <si>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</si>
  <si>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</si>
  <si>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</si>
  <si>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</si>
  <si>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</si>
  <si>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</si>
  <si>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</si>
  <si>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</si>
  <si>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</si>
  <si>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</si>
  <si>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</si>
  <si>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</si>
  <si>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</si>
  <si>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</si>
  <si>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</si>
  <si>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</si>
  <si>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</si>
  <si>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</si>
  <si>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</si>
  <si>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</si>
  <si>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</si>
  <si>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</si>
  <si>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</si>
  <si>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</si>
  <si>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</si>
  <si>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</si>
  <si>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</si>
  <si>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</si>
  <si>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</si>
  <si>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</si>
  <si>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</si>
  <si>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</si>
  <si>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</si>
  <si>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</si>
  <si>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</si>
  <si>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</si>
  <si>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</si>
  <si>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</si>
  <si>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</si>
  <si>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</si>
  <si>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</si>
  <si>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</si>
  <si>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</si>
  <si>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</si>
  <si>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</si>
  <si>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</si>
  <si>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</si>
  <si>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</si>
  <si>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</si>
  <si>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</si>
  <si>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</si>
  <si>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</si>
  <si>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</si>
  <si>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</si>
  <si>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</si>
  <si>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</si>
  <si>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</si>
  <si>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</si>
  <si>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</si>
  <si>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</si>
  <si>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</si>
  <si>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</si>
  <si>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</si>
  <si>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</si>
  <si>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</si>
  <si>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</si>
  <si>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</si>
  <si>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</si>
  <si>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</si>
  <si>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</si>
  <si>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</si>
  <si>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</si>
  <si>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</si>
  <si>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</si>
  <si>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</si>
  <si>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</si>
  <si>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</si>
  <si>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</si>
  <si>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</si>
  <si>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</si>
  <si>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</si>
  <si>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</si>
  <si>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</si>
  <si>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</si>
  <si>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</si>
  <si>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</si>
  <si>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</si>
  <si>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</si>
  <si>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</si>
  <si>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</si>
  <si>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</si>
  <si>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</si>
  <si>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</si>
  <si>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</si>
  <si>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</si>
  <si>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</si>
  <si>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</si>
  <si>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</si>
  <si>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</si>
  <si>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</si>
  <si>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</si>
  <si>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</si>
  <si>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</si>
  <si>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</si>
  <si>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</si>
  <si>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</si>
  <si>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</si>
  <si>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</si>
  <si>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</si>
  <si>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</si>
  <si>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</si>
  <si>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</si>
  <si>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</si>
  <si>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</si>
  <si>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</si>
  <si>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</si>
  <si>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</si>
  <si>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</si>
  <si>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</si>
  <si>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</si>
  <si>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</si>
  <si>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</si>
  <si>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</si>
  <si>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</si>
  <si>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</si>
  <si>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</si>
  <si>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</si>
  <si>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</si>
  <si>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</si>
  <si>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</si>
  <si>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</si>
  <si>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</si>
  <si>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</si>
  <si>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</si>
  <si>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</si>
  <si>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</si>
  <si>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</si>
  <si>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</si>
  <si>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</si>
  <si>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</si>
  <si>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</si>
  <si>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</si>
  <si>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</si>
  <si>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</si>
  <si>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</si>
  <si>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</si>
  <si>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</si>
  <si>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</si>
  <si>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</si>
  <si>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</si>
  <si>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</si>
  <si>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</si>
  <si>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</si>
  <si>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</si>
  <si>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</si>
  <si>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</si>
  <si>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</si>
  <si>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</si>
  <si>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</si>
  <si>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</si>
  <si>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</si>
  <si>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</si>
  <si>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</si>
  <si>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</si>
  <si>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</si>
  <si>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</si>
  <si>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</si>
  <si>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</si>
  <si>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</si>
  <si>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</si>
  <si>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</si>
  <si>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</si>
  <si>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</si>
  <si>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</si>
  <si>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</si>
  <si>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</si>
  <si>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</si>
  <si>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</si>
  <si>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</si>
  <si>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</si>
  <si>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</si>
  <si>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</si>
  <si>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</si>
  <si>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</si>
  <si>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</si>
  <si>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</si>
  <si>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</si>
  <si>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</si>
  <si>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</si>
  <si>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</si>
  <si>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</si>
  <si>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</si>
  <si>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</si>
  <si>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</si>
  <si>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</si>
  <si>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</si>
  <si>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</si>
  <si>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</si>
  <si>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</si>
  <si>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</si>
  <si>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</si>
  <si>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</si>
  <si>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</si>
  <si>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</si>
  <si>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</si>
  <si>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</si>
  <si>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</si>
  <si>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</si>
  <si>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</si>
  <si>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</si>
  <si>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</si>
  <si>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</si>
  <si>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</si>
  <si>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</si>
  <si>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</si>
  <si>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</si>
  <si>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</si>
  <si>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</si>
  <si>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</si>
  <si>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</si>
  <si>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</si>
  <si>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</si>
  <si>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</si>
  <si>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</si>
  <si>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</si>
  <si>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</si>
  <si>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</si>
  <si>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</si>
  <si>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</si>
  <si>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</si>
  <si>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</si>
  <si>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</si>
  <si>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</si>
  <si>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</si>
  <si>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</si>
  <si>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</si>
  <si>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</si>
  <si>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</si>
  <si>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</si>
  <si>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</si>
  <si>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</si>
  <si>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</si>
  <si>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</si>
  <si>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</si>
  <si>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</si>
  <si>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</si>
  <si>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</si>
  <si>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</si>
  <si>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</si>
  <si>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</si>
  <si>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</si>
  <si>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</si>
  <si>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</si>
  <si>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</si>
  <si>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</si>
  <si>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</si>
  <si>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</si>
  <si>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</si>
  <si>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</si>
  <si>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</si>
  <si>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</si>
  <si>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</si>
  <si>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</si>
  <si>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</si>
  <si>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</si>
  <si>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</si>
  <si>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</si>
  <si>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</si>
  <si>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</si>
  <si>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</si>
  <si>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</si>
  <si>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</si>
  <si>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</si>
  <si>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</si>
  <si>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</si>
  <si>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</si>
  <si>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</si>
  <si>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</si>
  <si>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</si>
  <si>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</si>
  <si>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</si>
  <si>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</si>
  <si>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</si>
  <si>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</si>
  <si>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</si>
  <si>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</si>
  <si>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</si>
  <si>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</si>
  <si>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</si>
  <si>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</si>
  <si>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</si>
  <si>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</si>
  <si>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</si>
  <si>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</si>
  <si>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</si>
  <si>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</si>
  <si>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</si>
  <si>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</si>
  <si>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</si>
  <si>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</si>
  <si>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</si>
  <si>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</si>
  <si>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</si>
  <si>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</si>
  <si>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</si>
  <si>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</si>
  <si>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</si>
  <si>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</si>
  <si>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</si>
  <si>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</si>
  <si>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</si>
  <si>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</si>
  <si>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</si>
  <si>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</si>
  <si>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</si>
  <si>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</si>
  <si>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</si>
  <si>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</si>
  <si>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</si>
  <si>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</si>
  <si>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</si>
  <si>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</si>
  <si>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</si>
  <si>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</si>
  <si>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</si>
  <si>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</si>
  <si>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</si>
  <si>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</si>
  <si>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</si>
  <si>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</si>
  <si>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</si>
  <si>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</si>
  <si>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</si>
  <si>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</si>
  <si>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</si>
  <si>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</si>
  <si>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</si>
  <si>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</si>
  <si>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</si>
  <si>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</si>
  <si>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</si>
  <si>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</si>
  <si>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</si>
  <si>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</si>
  <si>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</si>
  <si>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</si>
  <si>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</si>
  <si>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</si>
  <si>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</si>
  <si>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</si>
  <si>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</si>
  <si>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</si>
  <si>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</si>
  <si>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</si>
  <si>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</si>
  <si>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</si>
  <si>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</si>
  <si>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</si>
  <si>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</si>
  <si>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</si>
  <si>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</si>
  <si>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</si>
  <si>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</si>
  <si>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</si>
  <si>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</si>
  <si>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</si>
  <si>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</si>
  <si>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</si>
  <si>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</si>
  <si>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</si>
  <si>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</si>
  <si>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</si>
  <si>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</si>
  <si>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</si>
  <si>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</si>
  <si>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</si>
  <si>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</si>
  <si>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</si>
  <si>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</si>
  <si>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</si>
  <si>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</si>
  <si>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</si>
  <si>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</si>
  <si>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</si>
  <si>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</si>
  <si>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</si>
  <si>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</si>
  <si>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</si>
  <si>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</si>
  <si>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</si>
  <si>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</si>
  <si>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</si>
  <si>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</si>
  <si>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</si>
  <si>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</si>
  <si>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</si>
  <si>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</si>
  <si>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</si>
  <si>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</si>
  <si>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</si>
  <si>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</si>
  <si>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</si>
  <si>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</si>
  <si>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</si>
  <si>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</si>
  <si>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</si>
  <si>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</si>
  <si>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</si>
  <si>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</si>
  <si>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</si>
  <si>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</si>
  <si>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</si>
  <si>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</si>
  <si>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</si>
  <si>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</si>
  <si>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</si>
  <si>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</si>
  <si>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</si>
  <si>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</si>
  <si>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</si>
  <si>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</si>
  <si>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</si>
  <si>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</si>
  <si>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</si>
  <si>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</si>
  <si>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</si>
  <si>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</si>
  <si>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</si>
  <si>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</si>
  <si>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</si>
  <si>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</si>
  <si>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</si>
  <si>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</si>
  <si>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</si>
  <si>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</si>
  <si>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</si>
  <si>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</si>
  <si>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</si>
  <si>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</si>
  <si>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</si>
  <si>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</si>
  <si>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</si>
  <si>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</si>
  <si>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</si>
  <si>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</si>
  <si>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</si>
  <si>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</si>
  <si>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</si>
  <si>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</si>
  <si>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</si>
  <si>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</si>
  <si>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</si>
  <si>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</si>
  <si>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</si>
  <si>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</si>
  <si>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</si>
  <si>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</si>
  <si>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</si>
  <si>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</si>
  <si>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</si>
  <si>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</si>
  <si>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</si>
  <si>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</si>
  <si>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</si>
  <si>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</si>
  <si>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</si>
  <si>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</si>
  <si>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</si>
  <si>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</si>
  <si>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</si>
  <si>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</si>
  <si>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</si>
  <si>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</si>
  <si>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</si>
  <si>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</si>
  <si>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</si>
  <si>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</si>
  <si>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</si>
  <si>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</si>
  <si>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</si>
  <si>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</si>
  <si>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</si>
  <si>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</si>
  <si>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</si>
  <si>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</si>
  <si>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</si>
  <si>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</si>
  <si>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</si>
  <si>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</si>
  <si>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</si>
  <si>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</si>
  <si>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</si>
  <si>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</si>
  <si>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</si>
  <si>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</si>
  <si>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</si>
  <si>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</si>
  <si>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</si>
  <si>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</si>
  <si>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</si>
  <si>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</si>
  <si>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</si>
  <si>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</si>
  <si>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</si>
  <si>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</si>
  <si>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</si>
  <si>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</si>
  <si>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</si>
  <si>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</si>
  <si>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</si>
  <si>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</si>
  <si>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</si>
  <si>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</si>
  <si>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</si>
  <si>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</si>
  <si>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</si>
  <si>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</si>
  <si>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</si>
  <si>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</si>
  <si>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</si>
  <si>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</si>
  <si>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</si>
  <si>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</si>
  <si>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</si>
  <si>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</si>
  <si>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</si>
  <si>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</si>
  <si>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</si>
  <si>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</si>
  <si>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</si>
  <si>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</si>
  <si>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</si>
  <si>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</si>
  <si>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</si>
  <si>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</si>
  <si>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</si>
  <si>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</si>
  <si>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</si>
  <si>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</si>
  <si>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</si>
  <si>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</si>
  <si>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</si>
  <si>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</si>
  <si>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</si>
  <si>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</si>
  <si>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</si>
  <si>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</si>
  <si>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</si>
  <si>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</si>
  <si>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</si>
  <si>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</si>
  <si>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</si>
  <si>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</si>
  <si>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</si>
  <si>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</si>
  <si>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</si>
  <si>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</si>
  <si>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</si>
  <si>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</si>
  <si>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</si>
  <si>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</si>
  <si>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</si>
  <si>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</si>
  <si>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</si>
  <si>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</si>
  <si>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</si>
  <si>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</si>
  <si>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</si>
  <si>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</si>
  <si>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</si>
  <si>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</si>
  <si>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</si>
  <si>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</si>
  <si>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</si>
  <si>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</si>
  <si>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</si>
  <si>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</si>
  <si>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</si>
  <si>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</si>
  <si>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</si>
  <si>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</si>
  <si>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</si>
  <si>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</si>
  <si>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</si>
  <si>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</si>
  <si>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</si>
  <si>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</si>
  <si>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</si>
  <si>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</si>
  <si>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</si>
  <si>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</si>
  <si>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</si>
  <si>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</si>
  <si>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</si>
  <si>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</si>
  <si>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</si>
  <si>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</si>
  <si>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</si>
  <si>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</si>
  <si>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</si>
  <si>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</si>
  <si>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</si>
  <si>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</si>
  <si>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</si>
  <si>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</si>
  <si>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</si>
  <si>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</si>
  <si>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</si>
  <si>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</si>
  <si>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</si>
  <si>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</si>
  <si>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</si>
  <si>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</si>
  <si>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</si>
  <si>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</si>
  <si>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</si>
  <si>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</si>
  <si>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</si>
  <si>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</si>
  <si>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</si>
  <si>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</si>
  <si>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</si>
  <si>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</si>
  <si>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</si>
  <si>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</si>
  <si>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</si>
  <si>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</si>
  <si>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</si>
  <si>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</si>
  <si>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</si>
  <si>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</si>
  <si>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</si>
  <si>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</si>
  <si>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</si>
  <si>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</si>
  <si>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</si>
  <si>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</si>
  <si>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</si>
  <si>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</si>
  <si>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</si>
  <si>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</si>
  <si>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</si>
  <si>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</si>
  <si>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</si>
  <si>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</si>
  <si>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</si>
  <si>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</si>
  <si>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</si>
  <si>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</si>
  <si>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</si>
  <si>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</si>
  <si>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</si>
  <si>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</si>
  <si>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</si>
  <si>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</si>
  <si>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</si>
  <si>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</si>
  <si>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</si>
  <si>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</si>
  <si>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</si>
  <si>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</si>
  <si>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</si>
  <si>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</si>
  <si>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</si>
  <si>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</si>
  <si>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</si>
  <si>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</si>
  <si>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</si>
  <si>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</si>
  <si>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</si>
  <si>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</si>
  <si>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</si>
  <si>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</si>
  <si>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</si>
  <si>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</si>
  <si>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</si>
  <si>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</si>
  <si>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</si>
  <si>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</si>
  <si>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</si>
  <si>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</si>
  <si>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</si>
  <si>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</si>
  <si>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</si>
  <si>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</si>
  <si>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</si>
  <si>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</si>
  <si>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</si>
  <si>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</si>
  <si>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</si>
  <si>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</si>
  <si>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</si>
  <si>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</si>
  <si>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</si>
  <si>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</si>
  <si>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</si>
  <si>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</si>
  <si>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</si>
  <si>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</si>
  <si>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</si>
  <si>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</si>
  <si>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</si>
  <si>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</si>
  <si>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</si>
  <si>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</si>
  <si>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</si>
  <si>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</si>
  <si>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</si>
  <si>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</si>
  <si>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</si>
  <si>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</si>
  <si>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</si>
  <si>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</si>
  <si>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</si>
  <si>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</si>
  <si>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</si>
  <si>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</si>
  <si>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</si>
  <si>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</si>
  <si>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</si>
  <si>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</si>
  <si>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</si>
  <si>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</si>
  <si>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</si>
  <si>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</si>
  <si>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</si>
  <si>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</si>
  <si>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</si>
  <si>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</si>
  <si>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</si>
  <si>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</si>
  <si>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</si>
  <si>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</si>
  <si>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</si>
  <si>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</si>
  <si>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</si>
  <si>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</si>
  <si>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</si>
  <si>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</si>
  <si>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</si>
  <si>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</si>
  <si>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</si>
  <si>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</si>
  <si>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</si>
  <si>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</si>
  <si>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</si>
  <si>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</si>
  <si>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</si>
  <si>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</si>
  <si>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</si>
  <si>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</si>
  <si>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</si>
  <si>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</si>
  <si>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</si>
  <si>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</si>
  <si>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</si>
  <si>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</si>
  <si>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</si>
  <si>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</si>
  <si>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</si>
  <si>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</si>
  <si>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</si>
  <si>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</si>
  <si>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</si>
  <si>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</si>
  <si>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</si>
  <si>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</si>
  <si>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</si>
  <si>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</si>
  <si>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</si>
  <si>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</si>
  <si>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</si>
  <si>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</si>
  <si>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</si>
  <si>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</si>
  <si>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</si>
  <si>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</si>
  <si>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</si>
  <si>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</si>
  <si>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</si>
  <si>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</si>
  <si>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</si>
  <si>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</si>
  <si>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</si>
  <si>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</si>
  <si>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</si>
  <si>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</si>
  <si>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</si>
  <si>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</si>
  <si>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</si>
  <si>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</si>
  <si>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</si>
  <si>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</si>
  <si>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</si>
  <si>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</si>
  <si>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</si>
  <si>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</si>
  <si>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</si>
  <si>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</si>
  <si>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</si>
  <si>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</si>
  <si>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</si>
  <si>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</si>
  <si>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</si>
  <si>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</si>
  <si>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</si>
  <si>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</si>
  <si>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</si>
  <si>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</si>
  <si>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</si>
  <si>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</si>
  <si>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</si>
  <si>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</si>
  <si>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</si>
  <si>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</si>
  <si>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</si>
  <si>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</si>
  <si>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</si>
  <si>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</si>
  <si>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</si>
  <si>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</si>
  <si>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</si>
  <si>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</si>
  <si>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</si>
  <si>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</si>
  <si>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</si>
  <si>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</si>
  <si>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</si>
  <si>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</si>
  <si>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</si>
  <si>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</si>
  <si>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</si>
  <si>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</si>
  <si>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</si>
  <si>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</si>
  <si>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</si>
  <si>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</si>
  <si>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</si>
  <si>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</si>
  <si>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</si>
  <si>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</si>
  <si>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</si>
  <si>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</si>
  <si>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</si>
  <si>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</si>
  <si>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</si>
  <si>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</si>
  <si>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</si>
  <si>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</si>
  <si>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</si>
  <si>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</si>
  <si>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</si>
  <si>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</si>
  <si>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</si>
  <si>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</si>
  <si>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</si>
  <si>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</si>
  <si>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</si>
  <si>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</si>
  <si>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</si>
  <si>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</si>
  <si>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</si>
  <si>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</si>
  <si>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</si>
  <si>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</si>
  <si>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</si>
  <si>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</si>
  <si>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</si>
  <si>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</si>
  <si>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</si>
  <si>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</si>
  <si>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</si>
  <si>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</si>
  <si>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</si>
  <si>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</si>
  <si>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</si>
  <si>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</si>
  <si>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</si>
  <si>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</si>
  <si>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</si>
  <si>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</si>
  <si>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</si>
  <si>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</si>
  <si>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</si>
  <si>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</si>
  <si>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</si>
  <si>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</si>
  <si>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</si>
  <si>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</si>
  <si>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</si>
  <si>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</si>
  <si>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</si>
  <si>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</si>
  <si>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</si>
  <si>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</si>
  <si>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</si>
  <si>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</si>
  <si>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</si>
  <si>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</si>
  <si>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</si>
  <si>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</si>
  <si>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</si>
  <si>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</si>
  <si>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</si>
  <si>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</si>
  <si>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</si>
  <si>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</si>
  <si>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</si>
  <si>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</si>
  <si>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</si>
  <si>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</si>
  <si>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</si>
  <si>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</si>
  <si>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</si>
  <si>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</si>
  <si>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</si>
  <si>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</si>
  <si>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</si>
  <si>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</si>
  <si>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</si>
  <si>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</si>
  <si>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</si>
  <si>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</si>
  <si>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</si>
  <si>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</si>
  <si>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</si>
  <si>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</si>
  <si>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</si>
  <si>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</si>
  <si>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</si>
  <si>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</si>
  <si>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</si>
  <si>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</si>
  <si>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</si>
  <si>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</si>
  <si>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</si>
  <si>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</si>
  <si>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</si>
  <si>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</si>
  <si>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</si>
  <si>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</si>
  <si>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</si>
  <si>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</si>
  <si>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</si>
  <si>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</si>
  <si>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</si>
  <si>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</si>
  <si>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</si>
  <si>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</si>
  <si>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</si>
  <si>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</si>
  <si>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</si>
  <si>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</si>
  <si>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</si>
  <si>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</si>
  <si>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</si>
  <si>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</si>
  <si>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</si>
  <si>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</si>
  <si>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</si>
  <si>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</si>
  <si>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</si>
  <si>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</si>
  <si>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</si>
  <si>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</si>
  <si>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</si>
  <si>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</si>
  <si>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</si>
  <si>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</si>
  <si>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</si>
  <si>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</si>
  <si>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</si>
  <si>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</si>
  <si>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</si>
  <si>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</si>
  <si>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</si>
  <si>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</si>
  <si>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</si>
  <si>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</si>
  <si>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</si>
  <si>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</si>
  <si>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</si>
  <si>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</si>
  <si>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</si>
  <si>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</si>
  <si>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</si>
  <si>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</si>
  <si>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</si>
  <si>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</si>
  <si>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</si>
  <si>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</si>
  <si>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</si>
  <si>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</si>
  <si>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</si>
  <si>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</si>
  <si>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</si>
  <si>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</si>
  <si>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</si>
  <si>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</si>
  <si>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</si>
  <si>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</si>
  <si>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</si>
  <si>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</si>
  <si>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</si>
  <si>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</si>
  <si>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</si>
  <si>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</si>
  <si>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</si>
  <si>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</si>
  <si>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</si>
  <si>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</si>
  <si>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</si>
  <si>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</si>
  <si>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</si>
  <si>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</si>
  <si>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</si>
  <si>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</si>
  <si>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</si>
  <si>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</si>
  <si>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</si>
  <si>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</si>
  <si>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</si>
  <si>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</si>
  <si>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</si>
  <si>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</si>
  <si>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</si>
  <si>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</si>
  <si>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</si>
  <si>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</si>
  <si>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</si>
  <si>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</si>
  <si>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</si>
  <si>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</si>
  <si>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</si>
  <si>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</si>
  <si>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</si>
  <si>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</si>
  <si>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</si>
  <si>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</si>
  <si>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</si>
  <si>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</si>
  <si>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</si>
  <si>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</si>
  <si>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</si>
  <si>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</si>
  <si>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</si>
  <si>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</si>
  <si>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</si>
  <si>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</si>
  <si>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</si>
  <si>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</si>
  <si>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</si>
  <si>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</si>
  <si>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</si>
  <si>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</si>
  <si>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</si>
  <si>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</si>
  <si>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</si>
  <si>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</si>
  <si>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</si>
  <si>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</si>
  <si>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</si>
  <si>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</si>
  <si>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</si>
  <si>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</si>
  <si>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</si>
  <si>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</si>
  <si>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</si>
  <si>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</si>
  <si>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</si>
  <si>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</si>
  <si>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</si>
  <si>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</si>
  <si>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</si>
  <si>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</si>
  <si>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</si>
  <si>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</si>
  <si>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</si>
  <si>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</si>
  <si>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</si>
  <si>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</si>
  <si>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</si>
  <si>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</si>
  <si>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</si>
  <si>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</si>
  <si>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</si>
  <si>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</si>
  <si>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</si>
  <si>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</si>
  <si>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</si>
  <si>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</si>
  <si>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</si>
  <si>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</si>
  <si>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</si>
  <si>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</si>
  <si>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</si>
  <si>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</si>
  <si>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</si>
  <si>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</si>
  <si>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</si>
  <si>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</si>
  <si>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</si>
  <si>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</si>
  <si>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</si>
  <si>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</si>
  <si>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</si>
  <si>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</si>
  <si>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</si>
  <si>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</si>
  <si>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</si>
  <si>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</si>
  <si>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</si>
  <si>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</si>
  <si>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</si>
  <si>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</si>
  <si>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</si>
  <si>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</si>
  <si>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</si>
  <si>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</si>
  <si>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</si>
  <si>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</si>
  <si>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</si>
  <si>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</si>
  <si>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</si>
  <si>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</si>
  <si>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</si>
  <si>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</si>
  <si>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</si>
  <si>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</si>
  <si>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</si>
  <si>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</si>
  <si>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</si>
  <si>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</si>
  <si>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</si>
  <si>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</si>
  <si>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</si>
  <si>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</si>
  <si>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</si>
  <si>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</si>
  <si>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</si>
  <si>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</si>
  <si>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</si>
  <si>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</si>
  <si>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</si>
  <si>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</si>
  <si>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</si>
  <si>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</si>
  <si>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</si>
  <si>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</si>
  <si>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</si>
  <si>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</si>
  <si>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</si>
  <si>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</si>
  <si>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</si>
  <si>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</si>
  <si>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</si>
  <si>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</si>
  <si>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</si>
  <si>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</si>
  <si>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</si>
  <si>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</si>
  <si>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</si>
  <si>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</si>
  <si>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</si>
  <si>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</si>
  <si>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</si>
  <si>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</si>
  <si>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</si>
  <si>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</si>
  <si>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</si>
  <si>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</si>
  <si>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</si>
  <si>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</si>
  <si>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</si>
  <si>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</si>
  <si>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</si>
  <si>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</si>
  <si>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</si>
  <si>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</si>
  <si>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</si>
  <si>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</si>
  <si>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</si>
  <si>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</si>
  <si>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</si>
  <si>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</si>
  <si>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</si>
  <si>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</si>
  <si>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</si>
  <si>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</si>
  <si>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</si>
  <si>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</si>
  <si>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</si>
  <si>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</si>
  <si>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</si>
  <si>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</si>
  <si>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</si>
  <si>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</si>
  <si>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</si>
  <si>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</si>
  <si>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</si>
  <si>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</si>
  <si>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</si>
  <si>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</si>
  <si>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</si>
  <si>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</si>
  <si>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</si>
  <si>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</si>
  <si>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</si>
  <si>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</si>
  <si>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</si>
  <si>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</si>
  <si>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</si>
  <si>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</si>
  <si>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</si>
  <si>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</si>
  <si>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</si>
  <si>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</si>
  <si>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</si>
  <si>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</si>
  <si>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</si>
  <si>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</si>
  <si>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</si>
  <si>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</si>
  <si>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</si>
  <si>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</si>
  <si>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</si>
  <si>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</si>
  <si>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</si>
  <si>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</si>
  <si>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</si>
  <si>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</si>
  <si>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</si>
  <si>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</si>
  <si>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</si>
  <si>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</si>
  <si>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</si>
  <si>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</si>
  <si>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</si>
  <si>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</si>
  <si>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</si>
  <si>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</si>
  <si>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</si>
  <si>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</si>
  <si>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</si>
  <si>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</si>
  <si>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</si>
  <si>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</si>
  <si>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</si>
  <si>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</si>
  <si>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</si>
  <si>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</si>
  <si>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</si>
  <si>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</si>
  <si>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</si>
  <si>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</si>
  <si>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</si>
  <si>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</si>
  <si>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</si>
  <si>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</si>
  <si>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</si>
  <si>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</si>
  <si>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</si>
  <si>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</si>
  <si>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</si>
  <si>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</si>
  <si>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</si>
  <si>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</si>
  <si>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</si>
  <si>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</si>
  <si>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</si>
  <si>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</si>
  <si>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</si>
  <si>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</si>
  <si>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</si>
  <si>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</si>
  <si>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</si>
  <si>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</si>
  <si>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</si>
  <si>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</si>
  <si>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</si>
  <si>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</si>
  <si>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</si>
  <si>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</si>
  <si>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</si>
  <si>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</si>
  <si>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</si>
  <si>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</si>
  <si>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</si>
  <si>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</si>
  <si>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</si>
  <si>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</si>
  <si>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</si>
  <si>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</si>
  <si>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</si>
  <si>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</si>
  <si>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</si>
  <si>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</si>
  <si>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</si>
  <si>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</si>
  <si>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</si>
  <si>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</si>
  <si>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</si>
  <si>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</si>
  <si>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</si>
  <si>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</si>
  <si>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</si>
  <si>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</si>
  <si>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</si>
  <si>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</si>
  <si>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</si>
  <si>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</si>
  <si>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</si>
  <si>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</si>
  <si>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</si>
  <si>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</si>
  <si>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</si>
  <si>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</si>
  <si>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</si>
  <si>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</si>
  <si>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</si>
  <si>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</si>
  <si>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</si>
  <si>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</si>
  <si>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</si>
  <si>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</si>
  <si>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</si>
  <si>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</si>
  <si>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</si>
  <si>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</si>
  <si>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</si>
  <si>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</si>
  <si>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</si>
  <si>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</si>
  <si>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</si>
  <si>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</si>
  <si>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</si>
  <si>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</si>
  <si>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</si>
  <si>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</si>
  <si>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</si>
  <si>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</si>
  <si>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</si>
  <si>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</si>
  <si>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</si>
  <si>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</si>
  <si>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</si>
  <si>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</si>
  <si>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</si>
  <si>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</si>
  <si>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</si>
  <si>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</si>
  <si>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</si>
  <si>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</si>
  <si>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</si>
  <si>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</si>
  <si>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</si>
  <si>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</si>
  <si>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</si>
  <si>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</si>
  <si>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</si>
  <si>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</si>
  <si>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</si>
  <si>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</si>
  <si>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</si>
  <si>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</si>
  <si>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</si>
  <si>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</si>
  <si>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</si>
  <si>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</si>
  <si>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</si>
  <si>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</si>
  <si>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</si>
  <si>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</si>
  <si>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</si>
  <si>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</si>
  <si>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</si>
  <si>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</si>
  <si>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</si>
  <si>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</si>
  <si>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</si>
  <si>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</si>
  <si>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</si>
  <si>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</si>
  <si>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</si>
  <si>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</si>
  <si>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</si>
  <si>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</si>
  <si>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</si>
  <si>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</si>
  <si>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</si>
  <si>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</si>
  <si>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</si>
  <si>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</si>
  <si>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</si>
  <si>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</si>
  <si>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</si>
  <si>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</si>
  <si>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</si>
  <si>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</si>
  <si>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</si>
  <si>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</si>
  <si>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</si>
  <si>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</si>
  <si>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</si>
  <si>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</si>
  <si>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</si>
  <si>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</si>
  <si>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</si>
  <si>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</si>
  <si>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</si>
  <si>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</si>
  <si>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</si>
  <si>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</si>
  <si>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</si>
  <si>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</si>
  <si>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</si>
  <si>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</si>
  <si>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</si>
  <si>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</si>
  <si>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</si>
  <si>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</si>
  <si>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</si>
  <si>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</si>
  <si>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</si>
  <si>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</si>
  <si>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</si>
  <si>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</si>
  <si>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</si>
  <si>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</si>
  <si>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</si>
  <si>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</si>
  <si>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</si>
  <si>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</si>
  <si>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</si>
  <si>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</si>
  <si>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</si>
  <si>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</si>
  <si>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</si>
  <si>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</si>
  <si>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</si>
  <si>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</si>
  <si>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</si>
  <si>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</si>
  <si>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</si>
  <si>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</si>
  <si>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</si>
  <si>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</si>
  <si>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</si>
  <si>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</si>
  <si>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</si>
  <si>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</si>
  <si>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</si>
  <si>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</si>
  <si>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</si>
  <si>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</si>
  <si>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</si>
  <si>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</si>
  <si>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</si>
  <si>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</si>
  <si>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</si>
  <si>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</si>
  <si>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</si>
  <si>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</si>
  <si>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</si>
  <si>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</si>
  <si>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</si>
  <si>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</si>
  <si>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</si>
  <si>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</si>
  <si>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</si>
  <si>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</si>
  <si>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</si>
  <si>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</si>
  <si>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</si>
  <si>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</si>
  <si>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</si>
  <si>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</si>
  <si>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</si>
  <si>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</si>
  <si>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</si>
  <si>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</si>
  <si>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</si>
  <si>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</si>
  <si>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</si>
  <si>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</si>
  <si>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</si>
  <si>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</si>
  <si>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</si>
  <si>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</si>
  <si>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</si>
  <si>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</si>
  <si>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</si>
  <si>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</si>
  <si>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</si>
  <si>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</si>
  <si>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</si>
  <si>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</si>
  <si>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</si>
  <si>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</si>
  <si>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</si>
  <si>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</si>
  <si>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</si>
  <si>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</si>
  <si>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</si>
  <si>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</si>
  <si>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</si>
  <si>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</si>
  <si>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</si>
  <si>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</si>
  <si>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</si>
  <si>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</si>
  <si>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</si>
  <si>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</si>
  <si>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</si>
  <si>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</si>
  <si>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</si>
  <si>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</si>
  <si>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</si>
  <si>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</si>
  <si>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</si>
  <si>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</si>
  <si>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</si>
  <si>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</si>
  <si>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</si>
  <si>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</si>
  <si>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</si>
  <si>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</si>
  <si>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</si>
  <si>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</si>
  <si>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</si>
  <si>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</si>
  <si>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</si>
  <si>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</si>
  <si>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</si>
  <si>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</si>
  <si>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</si>
  <si>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</si>
  <si>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</si>
  <si>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</si>
  <si>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</si>
  <si>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</si>
  <si>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</si>
  <si>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</si>
  <si>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</si>
  <si>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</si>
  <si>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</si>
  <si>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</si>
  <si>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</si>
  <si>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</si>
  <si>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</si>
  <si>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</si>
  <si>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</si>
  <si>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</si>
  <si>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</si>
  <si>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</si>
  <si>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</si>
  <si>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</si>
  <si>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</si>
  <si>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</si>
  <si>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</si>
  <si>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</si>
  <si>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</si>
  <si>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</si>
  <si>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</si>
  <si>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</si>
  <si>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</si>
  <si>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</si>
  <si>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</si>
  <si>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</si>
  <si>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</si>
  <si>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</si>
  <si>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</si>
  <si>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</si>
  <si>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</si>
  <si>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</si>
  <si>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</si>
  <si>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</si>
  <si>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</si>
  <si>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</si>
  <si>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</si>
  <si>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</si>
  <si>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</si>
  <si>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</si>
  <si>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</si>
  <si>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</si>
  <si>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</si>
  <si>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</si>
  <si>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</si>
  <si>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</si>
  <si>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</si>
  <si>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</si>
  <si>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</si>
  <si>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</si>
  <si>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</si>
  <si>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</si>
  <si>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</si>
  <si>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</si>
  <si>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</si>
  <si>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</si>
  <si>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</si>
  <si>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</si>
  <si>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</si>
  <si>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</si>
  <si>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</si>
  <si>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</si>
  <si>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</si>
  <si>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</si>
  <si>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</si>
  <si>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</si>
  <si>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</si>
  <si>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</si>
  <si>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</si>
  <si>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</si>
  <si>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</si>
  <si>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</si>
  <si>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</si>
  <si>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</si>
  <si>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</si>
  <si>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</si>
  <si>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</si>
  <si>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</si>
  <si>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</si>
  <si>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</si>
  <si>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</si>
  <si>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</si>
  <si>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</si>
  <si>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</si>
  <si>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</si>
  <si>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</si>
  <si>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</si>
  <si>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</si>
  <si>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</si>
  <si>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</si>
  <si>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</si>
  <si>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</si>
  <si>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</si>
  <si>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</si>
  <si>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</si>
  <si>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</si>
  <si>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</si>
  <si>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</si>
  <si>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</si>
  <si>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</si>
  <si>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</si>
  <si>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</si>
  <si>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</si>
  <si>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</si>
  <si>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</si>
  <si>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</si>
  <si>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</si>
  <si>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</si>
  <si>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</si>
  <si>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</si>
  <si>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</si>
  <si>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</si>
  <si>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</si>
  <si>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</si>
  <si>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</si>
  <si>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</si>
  <si>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</si>
  <si>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</si>
  <si>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</si>
  <si>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</si>
  <si>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</si>
  <si>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</si>
  <si>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</si>
  <si>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</si>
  <si>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</si>
  <si>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</si>
  <si>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</si>
  <si>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</si>
  <si>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</si>
  <si>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</si>
  <si>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</si>
  <si>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</si>
  <si>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</si>
  <si>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</si>
  <si>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</si>
  <si>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</si>
  <si>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</si>
  <si>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</si>
  <si>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</si>
  <si>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</si>
  <si>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</si>
  <si>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</si>
  <si>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</si>
  <si>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</si>
  <si>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</si>
  <si>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</si>
  <si>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</si>
  <si>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</si>
  <si>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</si>
  <si>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</si>
  <si>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</si>
  <si>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</si>
  <si>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</si>
  <si>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</si>
  <si>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</si>
  <si>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</si>
  <si>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</si>
  <si>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</si>
  <si>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</si>
  <si>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</si>
  <si>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</si>
  <si>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</si>
  <si>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</si>
  <si>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</si>
  <si>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</si>
  <si>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</si>
  <si>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</si>
  <si>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</si>
  <si>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</si>
  <si>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</si>
  <si>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</si>
  <si>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</si>
  <si>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</si>
  <si>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</si>
  <si>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</si>
  <si>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</si>
  <si>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</si>
  <si>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</si>
  <si>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</si>
  <si>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</si>
  <si>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</si>
  <si>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</si>
  <si>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</si>
  <si>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</si>
  <si>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</si>
  <si>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</si>
  <si>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</si>
  <si>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</si>
  <si>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</si>
  <si>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</si>
  <si>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</si>
  <si>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</si>
  <si>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</si>
  <si>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</si>
  <si>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</si>
  <si>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</si>
  <si>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</si>
  <si>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</si>
  <si>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</si>
  <si>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</si>
  <si>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</si>
  <si>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</si>
  <si>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</si>
  <si>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</si>
  <si>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</si>
  <si>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</si>
  <si>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</si>
  <si>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</si>
  <si>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</si>
  <si>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</si>
  <si>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</si>
  <si>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</si>
  <si>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</si>
  <si>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</si>
  <si>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</si>
  <si>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</si>
  <si>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</si>
  <si>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</si>
  <si>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</si>
  <si>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</si>
  <si>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</si>
  <si>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</si>
  <si>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</si>
  <si>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</si>
  <si>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</si>
  <si>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</si>
  <si>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</si>
  <si>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</si>
  <si>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</si>
  <si>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</si>
  <si>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</si>
  <si>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</si>
  <si>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</si>
  <si>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</si>
  <si>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</si>
  <si>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</si>
  <si>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</si>
  <si>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</si>
  <si>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</si>
  <si>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</si>
  <si>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</si>
  <si>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</si>
  <si>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</si>
  <si>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</si>
  <si>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</si>
  <si>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</si>
  <si>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</si>
  <si>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</si>
  <si>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</si>
  <si>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</si>
  <si>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</si>
  <si>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</si>
  <si>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</si>
  <si>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</si>
  <si>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</si>
  <si>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</si>
  <si>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</si>
  <si>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</si>
  <si>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</si>
  <si>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</si>
  <si>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</si>
  <si>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</si>
  <si>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</si>
  <si>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</si>
  <si>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</si>
  <si>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</si>
  <si>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</si>
  <si>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</si>
  <si>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</si>
  <si>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</si>
  <si>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</si>
  <si>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</si>
  <si>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</si>
  <si>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</si>
  <si>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</si>
  <si>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</si>
  <si>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</si>
  <si>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</si>
  <si>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</si>
  <si>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</si>
  <si>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</si>
  <si>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</si>
  <si>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</si>
  <si>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</si>
  <si>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</si>
  <si>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</si>
  <si>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</si>
  <si>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</si>
  <si>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</si>
  <si>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</si>
  <si>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</si>
  <si>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</si>
  <si>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</si>
  <si>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</si>
  <si>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</si>
  <si>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</si>
  <si>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</si>
  <si>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</si>
  <si>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</si>
  <si>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</si>
  <si>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</si>
  <si>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</si>
  <si>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</si>
  <si>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</si>
  <si>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</si>
  <si>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</si>
  <si>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</si>
  <si>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</si>
  <si>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</si>
  <si>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</si>
  <si>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</si>
  <si>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</si>
  <si>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</si>
  <si>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</si>
  <si>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</si>
  <si>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</si>
  <si>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</si>
  <si>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</si>
  <si>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</si>
  <si>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</si>
  <si>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</si>
  <si>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</si>
  <si>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</si>
  <si>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</si>
  <si>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</si>
  <si>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</si>
  <si>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</si>
  <si>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</si>
  <si>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</si>
  <si>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</si>
  <si>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</si>
  <si>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</si>
  <si>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</si>
  <si>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</si>
  <si>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</si>
  <si>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</si>
  <si>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</si>
  <si>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</si>
  <si>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</si>
  <si>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</si>
  <si>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</si>
  <si>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</si>
  <si>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</si>
  <si>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</si>
  <si>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</si>
  <si>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</si>
  <si>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</si>
  <si>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</si>
  <si>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</si>
  <si>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</si>
  <si>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</si>
  <si>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</si>
  <si>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</si>
  <si>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</si>
  <si>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</si>
  <si>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</si>
  <si>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</si>
  <si>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</si>
  <si>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</si>
  <si>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</si>
  <si>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</si>
  <si>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</si>
  <si>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</si>
  <si>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</si>
  <si>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</si>
  <si>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</si>
  <si>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</si>
  <si>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</si>
  <si>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</si>
  <si>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</si>
  <si>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</si>
  <si>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</si>
  <si>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</si>
  <si>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</si>
  <si>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</si>
  <si>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</si>
  <si>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</si>
  <si>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</si>
  <si>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</si>
  <si>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</si>
  <si>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</si>
  <si>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</si>
  <si>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</si>
  <si>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</si>
  <si>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</si>
  <si>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</si>
  <si>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</si>
  <si>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</si>
  <si>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</si>
  <si>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</si>
  <si>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</si>
  <si>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</si>
  <si>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</si>
  <si>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</si>
  <si>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</si>
  <si>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</si>
  <si>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</si>
  <si>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</si>
  <si>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</si>
  <si>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</si>
  <si>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</si>
  <si>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</si>
  <si>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</si>
  <si>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</si>
  <si>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</si>
  <si>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</si>
  <si>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</si>
  <si>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</si>
  <si>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</si>
  <si>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</si>
  <si>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</si>
  <si>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</si>
  <si>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</si>
  <si>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</si>
  <si>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</si>
  <si>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</si>
  <si>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</si>
  <si>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</si>
  <si>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</si>
  <si>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</si>
  <si>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</si>
  <si>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</si>
  <si>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</si>
  <si>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</si>
  <si>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</si>
  <si>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</si>
  <si>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</si>
  <si>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</si>
  <si>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</si>
  <si>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</si>
  <si>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</si>
  <si>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</si>
  <si>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</si>
  <si>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</si>
  <si>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</si>
  <si>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</si>
  <si>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</si>
  <si>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</si>
  <si>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</si>
  <si>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</si>
  <si>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</si>
  <si>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</si>
  <si>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</si>
  <si>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</si>
  <si>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</si>
  <si>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</si>
  <si>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</si>
  <si>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</si>
  <si>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</si>
  <si>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</si>
  <si>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</si>
  <si>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</si>
  <si>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</si>
  <si>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</si>
  <si>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</si>
  <si>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</si>
  <si>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</si>
  <si>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</si>
  <si>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</si>
  <si>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</si>
  <si>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</si>
  <si>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</si>
  <si>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</si>
  <si>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</si>
  <si>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</si>
  <si>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</si>
  <si>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</si>
  <si>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</si>
  <si>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</si>
  <si>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</si>
  <si>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</si>
  <si>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</si>
  <si>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</si>
  <si>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</si>
  <si>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</si>
  <si>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</si>
  <si>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</si>
  <si>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</si>
  <si>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</si>
  <si>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</si>
  <si>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</si>
  <si>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</si>
  <si>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</si>
  <si>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</si>
  <si>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</si>
  <si>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</si>
  <si>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</si>
  <si>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</si>
  <si>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</si>
  <si>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</si>
  <si>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</si>
  <si>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</si>
  <si>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</si>
  <si>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</si>
  <si>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</si>
  <si>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</si>
  <si>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</si>
  <si>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</si>
  <si>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</si>
  <si>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</si>
  <si>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</si>
  <si>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</si>
  <si>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</si>
  <si>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</si>
  <si>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</si>
  <si>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</si>
  <si>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</si>
  <si>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</si>
  <si>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</si>
  <si>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</si>
  <si>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</si>
  <si>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</si>
  <si>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</si>
  <si>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</si>
  <si>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</si>
  <si>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</si>
  <si>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</si>
  <si>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</si>
  <si>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</si>
  <si>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</si>
  <si>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</si>
  <si>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</si>
  <si>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</si>
  <si>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</si>
  <si>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</si>
  <si>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</si>
  <si>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</si>
  <si>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</si>
  <si>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</si>
  <si>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</si>
  <si>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</si>
  <si>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</si>
  <si>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</si>
  <si>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</si>
  <si>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</si>
  <si>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</si>
  <si>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</si>
  <si>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</si>
  <si>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</si>
  <si>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</si>
  <si>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</si>
  <si>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</si>
  <si>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</si>
  <si>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</si>
  <si>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</si>
  <si>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</si>
  <si>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</si>
  <si>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</si>
  <si>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</si>
  <si>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</si>
  <si>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</si>
  <si>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</si>
  <si>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</si>
  <si>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</si>
  <si>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</si>
  <si>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</si>
  <si>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</si>
  <si>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</si>
  <si>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</si>
  <si>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</si>
  <si>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</si>
  <si>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</si>
  <si>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</si>
  <si>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</si>
  <si>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</si>
  <si>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</si>
  <si>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</si>
  <si>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</si>
  <si>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</si>
  <si>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</si>
  <si>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</si>
  <si>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</si>
  <si>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</si>
  <si>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</si>
  <si>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</si>
  <si>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</si>
  <si>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</si>
  <si>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</si>
  <si>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</si>
  <si>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</si>
  <si>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</si>
  <si>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</si>
  <si>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</si>
  <si>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</si>
  <si>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</si>
  <si>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</si>
  <si>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</si>
  <si>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</si>
  <si>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</si>
  <si>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</si>
  <si>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</si>
  <si>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</si>
  <si>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</si>
  <si>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</si>
  <si>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</si>
  <si>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</si>
  <si>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</si>
  <si>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</si>
  <si>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</si>
  <si>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</si>
  <si>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</si>
  <si>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</si>
  <si>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</si>
  <si>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</si>
  <si>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</si>
  <si>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</si>
  <si>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</si>
  <si>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</si>
  <si>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</si>
  <si>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</si>
  <si>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</si>
  <si>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</si>
  <si>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</si>
  <si>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</si>
  <si>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</si>
  <si>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</si>
  <si>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</si>
  <si>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</si>
  <si>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</si>
  <si>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</si>
  <si>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</si>
  <si>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</si>
  <si>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</si>
  <si>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</si>
  <si>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</si>
  <si>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</si>
  <si>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</si>
  <si>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</si>
  <si>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</si>
  <si>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</si>
  <si>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</si>
  <si>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</si>
  <si>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</si>
  <si>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</si>
  <si>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</si>
  <si>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</si>
  <si>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</si>
  <si>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</si>
  <si>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</si>
  <si>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</si>
  <si>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</si>
  <si>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</si>
  <si>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</si>
  <si>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</si>
  <si>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</si>
  <si>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</si>
  <si>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</si>
  <si>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</si>
  <si>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</si>
  <si>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</si>
  <si>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</si>
  <si>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</si>
  <si>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</si>
  <si>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</si>
  <si>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</si>
  <si>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</si>
  <si>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</si>
  <si>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</si>
  <si>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</si>
  <si>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</si>
  <si>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</si>
  <si>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</si>
  <si>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</si>
  <si>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</si>
  <si>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</si>
  <si>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</si>
  <si>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</si>
  <si>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</si>
  <si>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</si>
  <si>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</si>
  <si>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</si>
  <si>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</si>
  <si>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</si>
  <si>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</si>
  <si>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</si>
  <si>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</si>
  <si>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</si>
  <si>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</si>
  <si>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</si>
  <si>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</si>
  <si>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</si>
  <si>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</si>
  <si>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</si>
  <si>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</si>
  <si>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</si>
  <si>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</si>
  <si>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</si>
  <si>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</si>
  <si>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</si>
  <si>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</si>
  <si>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</si>
  <si>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</si>
  <si>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</si>
  <si>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</si>
  <si>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</si>
  <si>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</si>
  <si>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</si>
  <si>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</si>
  <si>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</si>
  <si>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</si>
  <si>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</si>
  <si>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</si>
  <si>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</si>
  <si>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</si>
  <si>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</si>
  <si>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</si>
  <si>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</si>
  <si>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</si>
  <si>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</si>
  <si>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</si>
  <si>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</si>
  <si>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</si>
  <si>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</si>
  <si>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</si>
  <si>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</si>
  <si>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</si>
  <si>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</si>
  <si>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</si>
  <si>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</si>
  <si>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</si>
  <si>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</si>
  <si>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</si>
  <si>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</si>
  <si>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</si>
  <si>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</si>
  <si>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</si>
  <si>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</si>
  <si>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</si>
  <si>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</si>
  <si>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</si>
  <si>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</si>
  <si>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</si>
  <si>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</si>
  <si>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</si>
  <si>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</si>
  <si>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</si>
  <si>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</si>
  <si>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</si>
  <si>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</si>
  <si>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</si>
  <si>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</si>
  <si>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</si>
  <si>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</si>
  <si>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</si>
  <si>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</si>
  <si>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</si>
  <si>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</si>
  <si>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</si>
  <si>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</si>
  <si>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</si>
  <si>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</si>
  <si>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</si>
  <si>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</si>
  <si>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</si>
  <si>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</si>
  <si>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</si>
  <si>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</si>
  <si>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</si>
  <si>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</si>
  <si>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</si>
  <si>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</si>
  <si>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</si>
  <si>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</si>
  <si>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</si>
  <si>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</si>
  <si>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</si>
  <si>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</si>
  <si>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</si>
  <si>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</si>
  <si>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</si>
  <si>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</si>
  <si>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</si>
  <si>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</si>
  <si>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</si>
  <si>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</si>
  <si>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</si>
  <si>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</si>
  <si>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</si>
  <si>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</si>
  <si>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</si>
  <si>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</si>
  <si>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</si>
  <si>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</si>
  <si>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</si>
  <si>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</si>
  <si>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</si>
  <si>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</si>
  <si>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</si>
  <si>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</si>
  <si>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</si>
  <si>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</si>
  <si>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</si>
  <si>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</si>
  <si>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</si>
  <si>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</si>
  <si>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</si>
  <si>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</si>
  <si>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</si>
  <si>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</si>
  <si>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</si>
  <si>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</si>
  <si>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</si>
  <si>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</si>
  <si>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</si>
  <si>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</si>
  <si>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</si>
  <si>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</si>
  <si>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</si>
  <si>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</si>
  <si>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</si>
  <si>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</si>
  <si>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</si>
  <si>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</si>
  <si>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</si>
  <si>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</si>
  <si>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</si>
  <si>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</si>
  <si>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</si>
  <si>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</si>
  <si>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</si>
  <si>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</si>
  <si>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</si>
  <si>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</si>
  <si>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</si>
  <si>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</si>
  <si>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</si>
  <si>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</si>
  <si>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</si>
  <si>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</si>
  <si>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</si>
  <si>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</si>
  <si>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</si>
  <si>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</si>
  <si>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</si>
  <si>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</si>
  <si>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</si>
  <si>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</si>
  <si>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</si>
  <si>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</si>
  <si>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</si>
  <si>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</si>
  <si>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</si>
  <si>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</si>
  <si>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</si>
  <si>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</si>
  <si>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</si>
  <si>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</si>
  <si>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</si>
  <si>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</si>
  <si>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</si>
  <si>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</si>
  <si>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</si>
  <si>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</si>
  <si>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</si>
  <si>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</si>
  <si>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</si>
  <si>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</si>
  <si>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</si>
  <si>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</si>
  <si>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</si>
  <si>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</si>
  <si>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</si>
  <si>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</si>
  <si>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</si>
  <si>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</si>
  <si>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</si>
  <si>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</si>
  <si>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</si>
  <si>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</si>
  <si>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</si>
  <si>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</si>
  <si>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</si>
  <si>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</si>
  <si>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</si>
  <si>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</si>
  <si>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</si>
  <si>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</si>
  <si>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</si>
  <si>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</si>
  <si>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</si>
  <si>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</si>
  <si>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</si>
  <si>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</si>
  <si>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</si>
  <si>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</si>
  <si>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</si>
  <si>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</si>
  <si>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</si>
  <si>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</si>
  <si>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</si>
  <si>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</si>
  <si>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</si>
  <si>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</si>
  <si>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</si>
  <si>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</si>
  <si>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</si>
  <si>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</si>
  <si>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</si>
  <si>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</si>
  <si>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</si>
  <si>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</si>
  <si>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</si>
  <si>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</si>
  <si>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</si>
  <si>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</si>
  <si>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</si>
  <si>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</si>
  <si>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</si>
  <si>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</si>
  <si>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</si>
  <si>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</si>
  <si>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</si>
  <si>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</si>
  <si>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</si>
  <si>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</si>
  <si>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</si>
  <si>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</si>
  <si>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</si>
  <si>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</si>
  <si>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</si>
  <si>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</si>
  <si>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</si>
  <si>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</si>
  <si>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</si>
  <si>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</si>
  <si>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</si>
  <si>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</si>
  <si>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</si>
  <si>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</si>
  <si>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</si>
  <si>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</si>
  <si>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</si>
  <si>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</si>
  <si>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</si>
  <si>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</si>
  <si>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</si>
  <si>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</si>
  <si>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</si>
  <si>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</si>
  <si>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</si>
  <si>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</si>
  <si>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</si>
  <si>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</si>
  <si>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</si>
  <si>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</si>
  <si>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</si>
  <si>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</si>
  <si>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</si>
  <si>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</si>
  <si>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</si>
  <si>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</si>
  <si>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</si>
  <si>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</si>
  <si>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</si>
  <si>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</si>
  <si>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</si>
  <si>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</si>
  <si>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</si>
  <si>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</si>
  <si>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</si>
  <si>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</si>
  <si>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</si>
  <si>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</si>
  <si>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</si>
  <si>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</si>
  <si>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</si>
  <si>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</si>
  <si>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</si>
  <si>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</si>
  <si>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</si>
  <si>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</si>
  <si>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</si>
  <si>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</si>
  <si>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</si>
  <si>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</si>
  <si>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</si>
  <si>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</si>
  <si>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</si>
  <si>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</si>
  <si>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</si>
  <si>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</si>
  <si>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</si>
  <si>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</si>
  <si>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</si>
  <si>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</si>
  <si>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</si>
  <si>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</si>
  <si>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</si>
  <si>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</si>
  <si>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</si>
  <si>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</si>
  <si>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</si>
  <si>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</si>
  <si>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</si>
  <si>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</si>
  <si>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</si>
  <si>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</si>
  <si>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</si>
  <si>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</si>
  <si>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</si>
  <si>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</si>
  <si>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</si>
  <si>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</si>
  <si>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</si>
  <si>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</si>
  <si>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</si>
  <si>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</si>
  <si>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</si>
  <si>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</si>
  <si>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</si>
  <si>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</si>
  <si>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</si>
  <si>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</si>
  <si>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</si>
  <si>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</si>
  <si>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</si>
  <si>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</si>
  <si>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</si>
  <si>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</si>
  <si>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</si>
  <si>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</si>
  <si>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</si>
  <si>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</si>
  <si>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</si>
  <si>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</si>
  <si>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</si>
  <si>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</si>
  <si>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</si>
  <si>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</si>
  <si>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</si>
  <si>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</si>
  <si>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</si>
  <si>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</si>
  <si>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</si>
  <si>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</si>
  <si>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</si>
  <si>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</si>
  <si>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</si>
  <si>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</si>
  <si>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</si>
  <si>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</si>
  <si>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</si>
  <si>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</si>
  <si>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</si>
  <si>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</si>
  <si>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</si>
  <si>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</si>
  <si>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</si>
  <si>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</si>
  <si>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</si>
  <si>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</si>
  <si>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</si>
  <si>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</si>
  <si>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</si>
  <si>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</si>
  <si>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</si>
  <si>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</si>
  <si>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</si>
  <si>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</si>
  <si>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</si>
  <si>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</si>
  <si>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</si>
  <si>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</si>
  <si>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</si>
  <si>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</si>
  <si>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</si>
  <si>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</si>
  <si>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</si>
  <si>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</si>
  <si>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</si>
  <si>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</si>
  <si>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</si>
  <si>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</si>
  <si>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</si>
  <si>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</si>
  <si>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</si>
  <si>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</si>
  <si>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</si>
  <si>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</si>
  <si>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</si>
  <si>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</si>
  <si>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</si>
  <si>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</si>
  <si>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</si>
  <si>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</si>
  <si>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</si>
  <si>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</si>
  <si>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</si>
  <si>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</si>
  <si>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</si>
  <si>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</si>
  <si>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</si>
  <si>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</si>
  <si>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</si>
  <si>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</si>
  <si>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</si>
  <si>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</si>
  <si>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</si>
  <si>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</si>
  <si>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</si>
  <si>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</si>
  <si>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</si>
  <si>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</si>
  <si>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</si>
  <si>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</si>
  <si>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</si>
  <si>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</si>
  <si>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</si>
  <si>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</si>
  <si>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</si>
  <si>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</si>
  <si>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</si>
  <si>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</si>
  <si>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</si>
  <si>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</si>
  <si>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</si>
  <si>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</si>
  <si>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</si>
  <si>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</si>
  <si>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</si>
  <si>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</si>
  <si>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</si>
  <si>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</si>
  <si>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</si>
  <si>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</si>
  <si>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</si>
  <si>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</si>
  <si>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</si>
  <si>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</si>
  <si>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</si>
  <si>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</si>
  <si>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</si>
  <si>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</si>
  <si>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</si>
  <si>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</si>
  <si>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</si>
  <si>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</si>
  <si>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</si>
  <si>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</si>
  <si>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</si>
  <si>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</si>
  <si>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</si>
  <si>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</si>
  <si>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</si>
  <si>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</si>
  <si>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</si>
  <si>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</si>
  <si>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</si>
  <si>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</si>
  <si>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</si>
  <si>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</si>
  <si>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</si>
  <si>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</si>
  <si>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</si>
  <si>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</si>
  <si>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</si>
  <si>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</si>
  <si>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</si>
  <si>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</si>
  <si>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</si>
  <si>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</si>
  <si>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</si>
  <si>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</si>
  <si>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</si>
  <si>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</si>
  <si>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</si>
  <si>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</si>
  <si>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</si>
  <si>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</si>
  <si>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</si>
  <si>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</si>
  <si>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</si>
  <si>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</si>
  <si>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</si>
  <si>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</si>
  <si>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</si>
  <si>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</si>
  <si>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</si>
  <si>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</si>
  <si>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</si>
  <si>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</si>
  <si>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</si>
  <si>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</si>
  <si>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</si>
  <si>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</si>
  <si>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</si>
  <si>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</si>
  <si>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</si>
  <si>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</si>
  <si>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</si>
  <si>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</si>
  <si>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</si>
  <si>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</si>
  <si>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</si>
  <si>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</si>
  <si>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</si>
  <si>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</si>
  <si>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</si>
  <si>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</si>
  <si>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</si>
  <si>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</si>
  <si>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</si>
  <si>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</si>
  <si>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</si>
  <si>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</si>
  <si>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</si>
  <si>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</si>
  <si>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</si>
  <si>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</si>
  <si>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</si>
  <si>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</si>
  <si>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</si>
  <si>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</si>
  <si>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</si>
  <si>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</si>
  <si>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</si>
  <si>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</si>
  <si>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</si>
  <si>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</si>
  <si>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</si>
  <si>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</si>
  <si>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</si>
  <si>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</si>
  <si>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</si>
  <si>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</si>
  <si>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</si>
  <si>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</si>
  <si>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</si>
  <si>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</si>
  <si>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</si>
  <si>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</si>
  <si>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</si>
  <si>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</si>
  <si>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</si>
  <si>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</si>
  <si>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</si>
  <si>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</si>
  <si>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</si>
  <si>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</si>
  <si>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</si>
  <si>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</si>
  <si>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</si>
  <si>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</si>
  <si>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</si>
  <si>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</si>
  <si>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</si>
  <si>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</si>
  <si>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</si>
  <si>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</si>
  <si>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</si>
  <si>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</si>
  <si>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</si>
  <si>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</si>
  <si>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</si>
  <si>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</si>
  <si>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</si>
  <si>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</si>
  <si>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</si>
  <si>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</si>
  <si>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</si>
  <si>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</si>
  <si>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</si>
  <si>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</si>
  <si>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</si>
  <si>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</si>
  <si>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</si>
  <si>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</si>
  <si>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</si>
  <si>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</si>
  <si>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</si>
  <si>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</si>
  <si>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</si>
  <si>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</si>
  <si>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</si>
  <si>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</si>
  <si>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</si>
  <si>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</si>
  <si>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</si>
  <si>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</si>
  <si>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</si>
  <si>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</si>
  <si>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</si>
  <si>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</si>
  <si>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</si>
  <si>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</si>
  <si>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</si>
  <si>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</si>
  <si>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</si>
  <si>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</si>
  <si>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</si>
  <si>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</si>
  <si>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</si>
  <si>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</si>
  <si>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</si>
  <si>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</si>
  <si>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</si>
  <si>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</si>
  <si>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</si>
  <si>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</si>
  <si>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</si>
  <si>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</si>
  <si>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</si>
  <si>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</si>
  <si>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</si>
  <si>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</si>
  <si>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</si>
  <si>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</si>
  <si>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</si>
  <si>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</si>
  <si>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</si>
  <si>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</si>
  <si>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</si>
  <si>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</si>
  <si>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</si>
  <si>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</si>
  <si>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</si>
  <si>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</si>
  <si>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</si>
  <si>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</si>
  <si>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</si>
  <si>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</si>
  <si>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</si>
  <si>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</si>
  <si>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</si>
  <si>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</si>
  <si>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</si>
  <si>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</si>
  <si>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</si>
  <si>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</si>
  <si>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</si>
  <si>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</si>
  <si>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</si>
  <si>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</si>
  <si>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</si>
  <si>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</si>
  <si>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</si>
  <si>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</si>
  <si>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</si>
  <si>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</si>
  <si>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</si>
  <si>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</si>
  <si>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</si>
  <si>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</si>
  <si>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</si>
  <si>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</si>
  <si>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</si>
  <si>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</si>
  <si>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</si>
  <si>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</si>
  <si>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</si>
  <si>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</si>
  <si>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</si>
  <si>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</si>
  <si>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</si>
  <si>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</si>
  <si>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</si>
  <si>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</si>
  <si>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</si>
  <si>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</si>
  <si>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</si>
  <si>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</si>
  <si>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</si>
  <si>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</si>
  <si>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</si>
  <si>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</si>
  <si>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</si>
  <si>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</si>
  <si>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</si>
  <si>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</si>
  <si>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</si>
  <si>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</si>
  <si>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</si>
  <si>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</si>
  <si>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</si>
  <si>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</si>
  <si>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</si>
  <si>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</si>
  <si>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</si>
  <si>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</si>
  <si>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</si>
  <si>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</si>
  <si>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</si>
  <si>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</si>
  <si>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</si>
  <si>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</si>
  <si>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</si>
  <si>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</si>
  <si>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</si>
  <si>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</si>
  <si>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</si>
  <si>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</si>
  <si>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</si>
  <si>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</si>
  <si>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</si>
  <si>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</si>
  <si>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</si>
  <si>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</si>
  <si>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</si>
  <si>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</si>
  <si>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</si>
  <si>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</si>
  <si>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</si>
  <si>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</si>
  <si>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</si>
  <si>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</si>
  <si>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</si>
  <si>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</si>
  <si>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</si>
  <si>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</si>
  <si>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</si>
  <si>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</si>
  <si>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</si>
  <si>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</si>
  <si>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</si>
  <si>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</si>
  <si>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</si>
  <si>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</si>
  <si>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</si>
  <si>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</si>
  <si>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</si>
  <si>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</si>
  <si>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</si>
  <si>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</si>
  <si>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</si>
  <si>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</si>
  <si>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</si>
  <si>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</si>
  <si>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</si>
  <si>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</si>
  <si>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</si>
  <si>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</si>
  <si>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</si>
  <si>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</si>
  <si>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</si>
  <si>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</si>
  <si>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</si>
  <si>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</si>
  <si>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</si>
  <si>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</si>
  <si>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</si>
  <si>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</si>
  <si>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</si>
  <si>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</si>
  <si>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</si>
  <si>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</si>
  <si>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</si>
  <si>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</si>
  <si>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</si>
  <si>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</si>
  <si>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</si>
  <si>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</si>
  <si>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</si>
  <si>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</si>
  <si>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</si>
  <si>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</si>
  <si>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</si>
  <si>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</si>
  <si>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</si>
  <si>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</si>
  <si>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</si>
  <si>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</si>
  <si>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</si>
  <si>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</si>
  <si>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</si>
  <si>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</si>
  <si>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</si>
  <si>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</si>
  <si>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</si>
  <si>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</si>
  <si>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</si>
  <si>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</si>
  <si>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</si>
  <si>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</si>
  <si>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</si>
  <si>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</si>
  <si>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</si>
  <si>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</si>
  <si>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</si>
  <si>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</si>
  <si>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</si>
  <si>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</si>
  <si>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</si>
  <si>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</si>
  <si>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</si>
  <si>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</si>
  <si>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</si>
  <si>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</si>
  <si>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</si>
  <si>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</si>
  <si>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</si>
  <si>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</si>
  <si>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</si>
  <si>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</si>
  <si>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</si>
  <si>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</si>
  <si>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</si>
  <si>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</si>
  <si>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</si>
  <si>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</si>
  <si>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</si>
  <si>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</si>
  <si>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</si>
  <si>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</si>
  <si>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</si>
  <si>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</si>
  <si>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</si>
  <si>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</si>
  <si>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</si>
  <si>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</si>
  <si>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</si>
  <si>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</si>
  <si>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</si>
  <si>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</si>
  <si>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</si>
  <si>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</si>
  <si>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</si>
  <si>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</si>
  <si>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</si>
  <si>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</si>
  <si>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</si>
  <si>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</si>
  <si>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</si>
  <si>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</si>
  <si>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</si>
  <si>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</si>
  <si>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</si>
  <si>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</si>
  <si>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</si>
  <si>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</si>
  <si>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</si>
  <si>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</si>
  <si>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</si>
  <si>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</si>
  <si>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</si>
  <si>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</si>
  <si>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</si>
  <si>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</si>
  <si>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</si>
  <si>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</si>
  <si>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</si>
  <si>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</si>
  <si>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</si>
  <si>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</si>
  <si>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</si>
  <si>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</si>
  <si>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</si>
  <si>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</si>
  <si>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</si>
  <si>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</si>
  <si>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</si>
  <si>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</si>
  <si>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</si>
  <si>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</si>
  <si>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</si>
  <si>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</si>
  <si>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</si>
  <si>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</si>
  <si>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</si>
  <si>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</si>
  <si>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</si>
  <si>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</si>
  <si>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</si>
  <si>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</si>
  <si>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</si>
  <si>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</si>
  <si>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</si>
  <si>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</si>
  <si>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</si>
  <si>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</si>
  <si>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</si>
  <si>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</si>
  <si>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</si>
  <si>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</si>
  <si>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</si>
  <si>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</si>
  <si>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</si>
  <si>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</si>
  <si>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</si>
  <si>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</si>
  <si>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</si>
  <si>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</si>
  <si>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</si>
  <si>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</si>
  <si>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</si>
  <si>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</si>
  <si>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</si>
  <si>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</si>
  <si>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</si>
  <si>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</si>
  <si>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</si>
  <si>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</si>
  <si>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</si>
  <si>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</si>
  <si>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</si>
  <si>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</si>
  <si>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</si>
  <si>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</si>
  <si>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</si>
  <si>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</si>
  <si>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</si>
  <si>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</si>
  <si>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</si>
  <si>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</si>
  <si>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</si>
  <si>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</si>
  <si>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</si>
  <si>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</si>
  <si>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</si>
  <si>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</si>
  <si>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</si>
  <si>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</si>
  <si>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</si>
  <si>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</si>
  <si>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</si>
  <si>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</si>
  <si>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</si>
  <si>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</si>
  <si>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</si>
  <si>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</si>
  <si>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</si>
  <si>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</si>
  <si>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</si>
  <si>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</si>
  <si>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</si>
  <si>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</si>
  <si>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</si>
  <si>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</si>
  <si>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</si>
  <si>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</si>
  <si>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</si>
  <si>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</si>
  <si>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</si>
  <si>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</si>
  <si>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</si>
  <si>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</si>
  <si>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</si>
  <si>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</si>
  <si>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</si>
  <si>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</si>
  <si>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</si>
  <si>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</si>
  <si>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</si>
  <si>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</si>
  <si>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</si>
  <si>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</si>
  <si>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</si>
  <si>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</si>
  <si>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</si>
  <si>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</si>
  <si>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</si>
  <si>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</si>
  <si>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</si>
  <si>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</si>
  <si>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</si>
  <si>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</si>
  <si>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</si>
  <si>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</si>
  <si>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</si>
  <si>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</si>
  <si>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</si>
  <si>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</si>
  <si>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</si>
  <si>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</si>
  <si>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</si>
  <si>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</si>
  <si>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</si>
  <si>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</si>
  <si>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</si>
  <si>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</si>
  <si>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</si>
  <si>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</si>
  <si>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</si>
  <si>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</si>
  <si>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</si>
  <si>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</si>
  <si>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</si>
  <si>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</si>
  <si>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</si>
  <si>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</si>
  <si>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</si>
  <si>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</si>
  <si>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</si>
  <si>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</si>
  <si>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</si>
  <si>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</si>
  <si>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</si>
  <si>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</si>
  <si>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</si>
  <si>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</si>
  <si>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</si>
  <si>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</si>
  <si>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</si>
  <si>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</si>
  <si>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</si>
  <si>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</si>
  <si>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</si>
  <si>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</si>
  <si>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</si>
  <si>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</si>
  <si>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</si>
  <si>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</si>
  <si>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</si>
  <si>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</si>
  <si>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</si>
  <si>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</si>
  <si>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</si>
  <si>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</si>
  <si>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</si>
  <si>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</si>
  <si>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</si>
  <si>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</si>
  <si>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</si>
  <si>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</si>
  <si>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</si>
  <si>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</si>
  <si>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</si>
  <si>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</si>
  <si>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</si>
  <si>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</si>
  <si>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</si>
  <si>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</si>
  <si>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</si>
  <si>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</si>
  <si>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</si>
  <si>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</si>
  <si>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</si>
  <si>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</si>
  <si>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</si>
  <si>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</si>
  <si>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</si>
  <si>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</si>
  <si>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</si>
  <si>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</si>
  <si>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</si>
  <si>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</si>
  <si>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</si>
  <si>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</si>
  <si>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</si>
  <si>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</si>
  <si>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</si>
  <si>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</si>
  <si>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</si>
  <si>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</si>
  <si>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</si>
  <si>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</si>
  <si>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</si>
  <si>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</si>
  <si>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</si>
  <si>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</si>
  <si>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</si>
  <si>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</si>
  <si>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</si>
  <si>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</si>
  <si>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</si>
  <si>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</si>
  <si>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</si>
  <si>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</si>
  <si>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</si>
  <si>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</si>
  <si>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</si>
  <si>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</si>
  <si>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</si>
  <si>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</si>
  <si>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</si>
  <si>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</si>
  <si>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</si>
  <si>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</si>
  <si>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</si>
  <si>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</si>
  <si>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</si>
  <si>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</si>
  <si>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</si>
  <si>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</si>
  <si>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</si>
  <si>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</si>
  <si>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</si>
  <si>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</si>
  <si>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</si>
  <si>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</si>
  <si>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</si>
  <si>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</si>
  <si>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</si>
  <si>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</si>
  <si>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</si>
  <si>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</si>
  <si>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</si>
  <si>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</si>
  <si>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</si>
  <si>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</si>
  <si>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</si>
  <si>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</si>
  <si>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</si>
  <si>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</si>
  <si>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</si>
  <si>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</si>
  <si>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</si>
  <si>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</si>
  <si>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</si>
  <si>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</si>
  <si>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</si>
  <si>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</si>
  <si>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</si>
  <si>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</si>
  <si>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</si>
  <si>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</si>
  <si>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</si>
  <si>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</si>
  <si>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</si>
  <si>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</si>
  <si>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</si>
  <si>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</si>
  <si>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</si>
  <si>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</si>
  <si>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</si>
  <si>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</si>
  <si>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</si>
  <si>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</si>
  <si>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</si>
  <si>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</si>
  <si>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</si>
  <si>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</si>
  <si>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</si>
  <si>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</si>
  <si>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</si>
  <si>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</si>
  <si>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</si>
  <si>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</si>
  <si>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</si>
  <si>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</si>
  <si>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</si>
  <si>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</si>
  <si>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</si>
  <si>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</si>
  <si>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</si>
  <si>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</si>
  <si>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</si>
  <si>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</si>
  <si>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</si>
  <si>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</si>
  <si>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</si>
  <si>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</si>
  <si>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</si>
  <si>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</si>
  <si>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</si>
  <si>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</si>
  <si>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</si>
  <si>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</si>
  <si>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</si>
  <si>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</si>
  <si>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</si>
  <si>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</si>
  <si>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</si>
  <si>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</si>
  <si>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</si>
  <si>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</si>
  <si>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</si>
  <si>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</si>
  <si>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</si>
  <si>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</si>
  <si>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</si>
  <si>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</si>
  <si>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</si>
  <si>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</si>
  <si>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</si>
  <si>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</si>
  <si>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</si>
  <si>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</si>
  <si>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</si>
  <si>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</si>
  <si>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</si>
  <si>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</si>
  <si>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</si>
  <si>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</si>
  <si>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</si>
  <si>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</si>
  <si>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</si>
  <si>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</si>
  <si>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</si>
  <si>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</si>
  <si>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</si>
  <si>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</si>
  <si>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</si>
  <si>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</si>
  <si>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</si>
  <si>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</si>
  <si>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</si>
  <si>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</si>
  <si>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</si>
  <si>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</si>
  <si>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</si>
  <si>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</si>
  <si>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</si>
  <si>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</si>
  <si>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</si>
  <si>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</si>
  <si>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</si>
  <si>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</si>
  <si>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</si>
  <si>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</si>
  <si>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</si>
  <si>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</si>
  <si>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</si>
  <si>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</si>
  <si>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</si>
  <si>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</si>
  <si>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</si>
  <si>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</si>
  <si>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</si>
  <si>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</si>
  <si>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</si>
  <si>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</si>
  <si>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</si>
  <si>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</si>
  <si>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</si>
  <si>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</si>
  <si>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</si>
  <si>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</si>
  <si>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</si>
  <si>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</si>
  <si>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</si>
  <si>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</si>
  <si>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</si>
  <si>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</si>
  <si>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</si>
  <si>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</si>
  <si>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</si>
  <si>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</si>
  <si>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</si>
  <si>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</si>
  <si>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</si>
  <si>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</si>
  <si>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</si>
  <si>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</si>
  <si>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</si>
  <si>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</si>
  <si>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</si>
  <si>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</si>
  <si>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</si>
  <si>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</si>
  <si>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</si>
  <si>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</si>
  <si>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</si>
  <si>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</si>
  <si>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</si>
  <si>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</si>
  <si>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</si>
  <si>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</si>
  <si>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</si>
  <si>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</si>
  <si>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</si>
  <si>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</si>
  <si>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</si>
  <si>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</si>
  <si>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</si>
  <si>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</si>
  <si>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</si>
  <si>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</si>
  <si>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</si>
  <si>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</si>
  <si>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</si>
  <si>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</si>
  <si>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</si>
  <si>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</si>
  <si>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</si>
  <si>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</si>
  <si>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</si>
  <si>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</si>
  <si>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</si>
  <si>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</si>
  <si>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</si>
  <si>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</si>
  <si>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</si>
  <si>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</si>
  <si>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</si>
  <si>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</si>
  <si>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</si>
  <si>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</si>
  <si>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</si>
  <si>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</si>
  <si>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</si>
  <si>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</si>
  <si>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</si>
  <si>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</si>
  <si>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</si>
  <si>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</si>
  <si>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</si>
  <si>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</si>
  <si>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</si>
  <si>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</si>
  <si>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</si>
  <si>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</si>
  <si>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</si>
  <si>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</si>
  <si>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</si>
  <si>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</si>
  <si>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</si>
  <si>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</si>
  <si>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</si>
  <si>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</si>
  <si>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</si>
  <si>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</si>
  <si>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</si>
  <si>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</si>
  <si>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</si>
  <si>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</si>
  <si>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</si>
  <si>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</si>
  <si>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</si>
  <si>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</si>
  <si>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</si>
  <si>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</si>
  <si>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</si>
  <si>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</si>
  <si>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</si>
  <si>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</si>
  <si>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</si>
  <si>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</si>
  <si>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</si>
  <si>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</si>
  <si>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</si>
  <si>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</si>
  <si>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</si>
  <si>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</si>
  <si>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</si>
  <si>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</si>
  <si>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</si>
  <si>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</si>
  <si>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</si>
  <si>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</si>
  <si>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</si>
  <si>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</si>
  <si>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</si>
  <si>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</si>
  <si>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</si>
  <si>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</si>
  <si>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</si>
  <si>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</si>
  <si>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</si>
  <si>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</si>
  <si>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</si>
  <si>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</si>
  <si>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</si>
  <si>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</si>
  <si>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</si>
  <si>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</si>
  <si>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</si>
  <si>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</si>
  <si>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</si>
  <si>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</si>
  <si>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</si>
  <si>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</si>
  <si>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</si>
  <si>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</si>
  <si>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</si>
  <si>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</si>
  <si>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</si>
  <si>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</si>
  <si>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</si>
  <si>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</si>
  <si>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</si>
  <si>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</si>
  <si>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</si>
  <si>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</si>
  <si>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</si>
  <si>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</si>
  <si>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</si>
  <si>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</si>
  <si>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</si>
  <si>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</si>
  <si>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</si>
  <si>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</si>
  <si>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</si>
  <si>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</si>
  <si>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</si>
  <si>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</si>
  <si>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</si>
  <si>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</si>
  <si>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</si>
  <si>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</si>
  <si>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</si>
  <si>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</si>
  <si>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</si>
  <si>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</si>
  <si>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</si>
  <si>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</si>
  <si>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</si>
  <si>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</si>
  <si>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</si>
  <si>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</si>
  <si>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</si>
  <si>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</si>
  <si>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</si>
  <si>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</si>
  <si>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</si>
  <si>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</si>
  <si>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</si>
  <si>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</si>
  <si>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</si>
  <si>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</si>
  <si>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</si>
  <si>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</si>
  <si>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</si>
  <si>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</si>
  <si>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</si>
  <si>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</si>
  <si>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</si>
  <si>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</si>
  <si>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</si>
  <si>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</si>
  <si>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</si>
  <si>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</si>
  <si>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</si>
  <si>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</si>
  <si>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</si>
  <si>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</si>
  <si>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</si>
  <si>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</si>
  <si>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</si>
  <si>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</si>
  <si>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</si>
  <si>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</si>
  <si>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</si>
  <si>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</si>
  <si>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</si>
  <si>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</si>
  <si>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</si>
  <si>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</si>
  <si>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</si>
  <si>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</si>
  <si>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</si>
  <si>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</si>
  <si>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</si>
  <si>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</si>
  <si>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</si>
  <si>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</si>
  <si>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</si>
  <si>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</si>
  <si>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</si>
  <si>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</si>
  <si>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</si>
  <si>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</si>
  <si>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</si>
  <si>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</si>
  <si>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</si>
  <si>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</si>
  <si>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</si>
  <si>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</si>
  <si>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</si>
  <si>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</si>
  <si>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</si>
  <si>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</si>
  <si>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</si>
  <si>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</si>
  <si>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</si>
  <si>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</si>
  <si>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</si>
  <si>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</si>
  <si>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</si>
  <si>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</si>
  <si>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</si>
  <si>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</si>
  <si>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</si>
  <si>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</si>
  <si>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</si>
  <si>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</si>
  <si>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</si>
  <si>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</si>
  <si>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</si>
  <si>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</si>
  <si>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</si>
  <si>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</si>
  <si>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</si>
  <si>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</si>
  <si>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</si>
  <si>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</si>
  <si>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</si>
  <si>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</si>
  <si>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</si>
  <si>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</si>
  <si>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</si>
  <si>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</si>
  <si>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</si>
  <si>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</si>
  <si>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</si>
  <si>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</si>
  <si>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</si>
  <si>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</si>
  <si>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</si>
  <si>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</si>
  <si>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</si>
  <si>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</si>
  <si>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</si>
  <si>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</si>
  <si>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</si>
  <si>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</si>
  <si>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</si>
  <si>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</si>
  <si>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</si>
  <si>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</si>
  <si>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</si>
  <si>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</si>
  <si>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</si>
  <si>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</si>
  <si>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</si>
  <si>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</si>
  <si>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</si>
  <si>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</si>
  <si>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</si>
  <si>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</si>
  <si>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</si>
  <si>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</si>
  <si>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</si>
  <si>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</si>
  <si>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</si>
  <si>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</si>
  <si>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</si>
  <si>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</si>
  <si>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</si>
  <si>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</si>
  <si>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</si>
  <si>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</si>
  <si>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</si>
  <si>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</si>
  <si>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</si>
  <si>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</si>
  <si>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</si>
  <si>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</si>
  <si>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</si>
  <si>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</si>
  <si>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</si>
  <si>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</si>
  <si>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</si>
  <si>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</si>
  <si>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</si>
  <si>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</si>
  <si>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</si>
  <si>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</si>
  <si>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</si>
  <si>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</si>
  <si>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</si>
  <si>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</si>
  <si>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</si>
  <si>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</si>
  <si>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</si>
  <si>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</si>
  <si>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</si>
  <si>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</si>
  <si>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</si>
  <si>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</si>
  <si>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</si>
  <si>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</si>
  <si>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</si>
  <si>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</si>
  <si>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</si>
  <si>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</si>
  <si>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</si>
  <si>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</si>
  <si>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</si>
  <si>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</si>
  <si>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</si>
  <si>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</si>
  <si>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</si>
  <si>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</si>
  <si>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</si>
  <si>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</si>
  <si>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</si>
  <si>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</si>
  <si>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</si>
  <si>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</si>
  <si>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</si>
  <si>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</si>
  <si>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</si>
  <si>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</si>
  <si>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</si>
  <si>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</si>
  <si>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</si>
  <si>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</si>
  <si>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</si>
  <si>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</si>
  <si>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</si>
  <si>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</si>
  <si>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</si>
  <si>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</si>
  <si>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</si>
  <si>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</si>
  <si>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</si>
  <si>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</si>
  <si>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</si>
  <si>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</si>
  <si>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</si>
  <si>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</si>
  <si>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</si>
  <si>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</si>
  <si>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</si>
  <si>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</si>
  <si>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</si>
  <si>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</si>
  <si>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</si>
  <si>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</si>
  <si>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</si>
  <si>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</si>
  <si>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</si>
  <si>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</si>
  <si>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</si>
  <si>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</si>
  <si>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</si>
  <si>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</si>
  <si>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</si>
  <si>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</si>
  <si>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</si>
  <si>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</si>
  <si>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</si>
  <si>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</si>
  <si>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</si>
  <si>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</si>
  <si>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</si>
  <si>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</si>
  <si>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</si>
  <si>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</si>
  <si>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</si>
  <si>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</si>
  <si>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</si>
  <si>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</si>
  <si>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</si>
  <si>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</si>
  <si>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</si>
  <si>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</si>
  <si>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</si>
  <si>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</si>
  <si>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</si>
  <si>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</si>
  <si>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</si>
  <si>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</si>
  <si>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</si>
  <si>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</si>
  <si>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</si>
  <si>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</si>
  <si>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</si>
  <si>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</si>
  <si>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</si>
  <si>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</si>
  <si>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</si>
  <si>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</si>
  <si>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</si>
  <si>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</si>
  <si>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</si>
  <si>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</si>
  <si>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</si>
  <si>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</si>
  <si>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</si>
  <si>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</si>
  <si>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</si>
  <si>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</si>
  <si>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</si>
  <si>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</si>
  <si>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</si>
  <si>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</si>
  <si>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</si>
  <si>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</si>
  <si>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</si>
  <si>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</si>
  <si>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</si>
  <si>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</si>
  <si>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</si>
  <si>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</si>
  <si>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</si>
  <si>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</si>
  <si>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</si>
  <si>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</si>
  <si>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</si>
  <si>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</si>
  <si>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</si>
  <si>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</si>
  <si>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</si>
  <si>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</si>
  <si>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</si>
  <si>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</si>
  <si>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</si>
  <si>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</si>
  <si>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</si>
  <si>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</si>
  <si>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</si>
  <si>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</si>
  <si>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</si>
  <si>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</si>
  <si>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</si>
  <si>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</si>
  <si>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</si>
  <si>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</si>
  <si>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</si>
  <si>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</si>
  <si>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</si>
  <si>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</si>
  <si>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</si>
  <si>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</si>
  <si>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</si>
  <si>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</si>
  <si>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</si>
  <si>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</si>
  <si>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</si>
  <si>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</si>
  <si>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</si>
  <si>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</si>
  <si>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</si>
  <si>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</si>
  <si>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</si>
  <si>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</si>
  <si>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</si>
  <si>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</si>
  <si>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</si>
  <si>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</si>
  <si>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</si>
  <si>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</si>
  <si>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</si>
  <si>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</si>
  <si>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</si>
  <si>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</si>
  <si>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</si>
  <si>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</si>
  <si>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</si>
  <si>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</si>
  <si>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</si>
  <si>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</si>
  <si>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</si>
  <si>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</si>
  <si>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</si>
  <si>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</si>
  <si>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</si>
  <si>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</si>
  <si>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</si>
  <si>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</si>
  <si>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</si>
  <si>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</si>
  <si>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</si>
  <si>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</si>
  <si>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</si>
  <si>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</si>
  <si>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</si>
  <si>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</si>
  <si>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</si>
  <si>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</si>
  <si>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</si>
  <si>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</si>
  <si>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</si>
  <si>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</si>
  <si>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</si>
  <si>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</si>
  <si>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</si>
  <si>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</si>
  <si>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</si>
  <si>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</si>
  <si>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</si>
  <si>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</si>
  <si>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</si>
  <si>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</si>
  <si>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</si>
  <si>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</si>
  <si>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</si>
  <si>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</si>
  <si>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</si>
  <si>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</si>
  <si>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</si>
  <si>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</si>
  <si>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</si>
  <si>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</si>
  <si>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</si>
  <si>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</si>
  <si>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</si>
  <si>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</si>
  <si>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</si>
  <si>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</si>
  <si>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</si>
  <si>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</si>
  <si>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</si>
  <si>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</si>
  <si>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</si>
  <si>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</si>
  <si>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</si>
  <si>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</si>
  <si>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</si>
  <si>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</si>
  <si>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</si>
  <si>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</si>
  <si>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</si>
  <si>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</si>
  <si>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</si>
  <si>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</si>
  <si>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</si>
  <si>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</si>
  <si>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</si>
  <si>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</si>
  <si>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</si>
  <si>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</si>
  <si>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</si>
  <si>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</si>
  <si>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</si>
  <si>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</si>
  <si>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</si>
  <si>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</si>
  <si>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</si>
  <si>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</si>
  <si>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</si>
  <si>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</si>
  <si>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</si>
  <si>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</si>
  <si>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</si>
  <si>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</si>
  <si>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</si>
  <si>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</si>
  <si>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</si>
  <si>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</si>
  <si>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</si>
  <si>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</si>
  <si>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</si>
  <si>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</si>
  <si>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</si>
  <si>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</si>
  <si>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</si>
  <si>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</si>
  <si>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</si>
  <si>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</si>
  <si>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</si>
  <si>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</si>
  <si>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</si>
  <si>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</si>
  <si>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</si>
  <si>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</si>
  <si>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</si>
  <si>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</si>
  <si>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</si>
  <si>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</si>
  <si>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</si>
  <si>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</si>
  <si>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</si>
  <si>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</si>
  <si>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</si>
  <si>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</si>
  <si>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</si>
  <si>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</si>
  <si>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</si>
  <si>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</si>
  <si>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</si>
  <si>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</si>
  <si>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</si>
  <si>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</si>
  <si>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</si>
  <si>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</si>
  <si>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</si>
  <si>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</si>
  <si>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</si>
  <si>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</si>
  <si>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</si>
  <si>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</si>
  <si>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</si>
  <si>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</si>
  <si>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</si>
  <si>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</si>
  <si>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</si>
  <si>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</si>
  <si>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</si>
  <si>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</si>
  <si>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</si>
  <si>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</si>
  <si>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</si>
  <si>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</si>
  <si>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</si>
  <si>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</si>
  <si>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</si>
  <si>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</si>
  <si>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</si>
  <si>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</si>
  <si>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</si>
  <si>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</si>
  <si>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</si>
  <si>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</si>
  <si>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</si>
  <si>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</si>
  <si>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</si>
  <si>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</si>
  <si>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</si>
  <si>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</si>
  <si>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</si>
  <si>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</si>
  <si>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</si>
  <si>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</si>
  <si>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</si>
  <si>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</si>
  <si>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</si>
  <si>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</si>
  <si>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</si>
  <si>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</si>
  <si>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</si>
  <si>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</si>
  <si>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</si>
  <si>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</si>
  <si>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</si>
  <si>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</si>
  <si>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</si>
  <si>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</si>
  <si>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</si>
  <si>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</si>
  <si>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</si>
  <si>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</si>
  <si>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</si>
  <si>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</si>
  <si>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</si>
  <si>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</si>
  <si>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</si>
  <si>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</si>
  <si>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</si>
  <si>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</si>
  <si>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</si>
  <si>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</si>
  <si>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</si>
  <si>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</si>
  <si>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</si>
  <si>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</si>
  <si>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</si>
  <si>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</si>
  <si>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</si>
  <si>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</si>
  <si>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</si>
  <si>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</si>
  <si>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</si>
  <si>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</si>
  <si>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</si>
  <si>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</si>
  <si>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</si>
  <si>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</si>
  <si>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</si>
  <si>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</si>
  <si>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</si>
  <si>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</si>
  <si>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</si>
  <si>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</si>
  <si>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</si>
  <si>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</si>
  <si>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</si>
  <si>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</si>
  <si>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</si>
  <si>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</si>
  <si>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</si>
  <si>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</si>
  <si>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</si>
  <si>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</si>
  <si>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</si>
  <si>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</si>
  <si>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</si>
  <si>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</si>
  <si>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</si>
  <si>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</si>
  <si>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</si>
  <si>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</si>
  <si>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</si>
  <si>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</si>
  <si>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</si>
  <si>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</si>
  <si>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</si>
  <si>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</si>
  <si>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</si>
  <si>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</si>
  <si>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</si>
  <si>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</si>
  <si>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</si>
  <si>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</si>
  <si>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</si>
  <si>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</si>
  <si>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</si>
  <si>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</si>
  <si>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</si>
  <si>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</si>
  <si>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</si>
  <si>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</si>
  <si>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</si>
  <si>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</si>
  <si>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</si>
  <si>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</si>
  <si>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</si>
  <si>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</si>
  <si>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</si>
  <si>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</si>
  <si>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</si>
  <si>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</si>
  <si>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</si>
  <si>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</si>
  <si>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</si>
  <si>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</si>
  <si>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</si>
  <si>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</si>
  <si>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</si>
  <si>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</si>
  <si>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</si>
  <si>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</si>
  <si>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</si>
  <si>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</si>
  <si>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</si>
  <si>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</si>
  <si>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</si>
  <si>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</si>
  <si>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</si>
  <si>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</si>
  <si>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</si>
  <si>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</si>
  <si>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</si>
  <si>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</si>
  <si>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</si>
  <si>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</si>
  <si>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</si>
  <si>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</si>
  <si>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</si>
  <si>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</si>
  <si>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</si>
  <si>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</si>
  <si>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</si>
  <si>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</si>
  <si>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</si>
  <si>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</si>
  <si>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</si>
  <si>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</si>
  <si>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</si>
  <si>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</si>
  <si>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</si>
  <si>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</si>
  <si>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</si>
  <si>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</si>
  <si>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</si>
  <si>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</si>
  <si>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</si>
  <si>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</si>
  <si>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</si>
  <si>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</si>
  <si>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</si>
  <si>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</si>
  <si>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</si>
  <si>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</si>
  <si>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</si>
  <si>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</si>
  <si>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</si>
  <si>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</si>
  <si>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</si>
  <si>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</si>
  <si>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</si>
  <si>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</si>
  <si>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</si>
  <si>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</si>
  <si>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</si>
  <si>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</si>
  <si>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</si>
  <si>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</si>
  <si>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</si>
  <si>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</si>
  <si>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</si>
  <si>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</si>
  <si>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</si>
  <si>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</si>
  <si>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</si>
  <si>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</si>
  <si>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</si>
  <si>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</si>
  <si>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</si>
  <si>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</si>
  <si>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</si>
  <si>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</si>
  <si>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</si>
  <si>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</si>
  <si>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</si>
  <si>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</si>
  <si>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</si>
  <si>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</si>
  <si>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</si>
  <si>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</si>
  <si>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</si>
  <si>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</si>
  <si>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</si>
  <si>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</si>
  <si>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</si>
  <si>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</si>
  <si>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</si>
  <si>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</si>
  <si>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</si>
  <si>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</si>
  <si>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</si>
  <si>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</si>
  <si>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</si>
  <si>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</si>
  <si>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</si>
  <si>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</si>
  <si>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</si>
  <si>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</si>
  <si>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</si>
  <si>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</si>
  <si>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</si>
  <si>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</si>
  <si>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</si>
  <si>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</si>
  <si>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</si>
  <si>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</si>
  <si>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</si>
  <si>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</si>
  <si>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</si>
  <si>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</si>
  <si>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</si>
  <si>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</si>
  <si>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</si>
  <si>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</si>
  <si>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</si>
  <si>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</si>
  <si>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</si>
  <si>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</si>
  <si>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</si>
  <si>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</si>
  <si>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</si>
  <si>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</si>
  <si>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</si>
  <si>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</si>
  <si>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</si>
  <si>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</si>
  <si>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</si>
  <si>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</si>
  <si>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</si>
  <si>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</si>
  <si>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</si>
  <si>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</si>
  <si>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</si>
  <si>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</si>
  <si>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</si>
  <si>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</si>
  <si>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</si>
  <si>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</si>
  <si>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</si>
  <si>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</si>
  <si>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</si>
  <si>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</si>
  <si>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</si>
  <si>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</si>
  <si>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</si>
  <si>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</si>
  <si>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</si>
  <si>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</si>
  <si>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</si>
  <si>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</si>
  <si>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</si>
  <si>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</si>
  <si>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</si>
  <si>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</si>
  <si>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</si>
  <si>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</si>
  <si>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</si>
  <si>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</si>
  <si>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</si>
  <si>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</si>
  <si>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</si>
  <si>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</si>
  <si>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</si>
  <si>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</si>
  <si>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</si>
  <si>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</si>
  <si>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</si>
  <si>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</si>
  <si>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</si>
  <si>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</si>
  <si>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</si>
  <si>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</si>
  <si>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</si>
  <si>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</si>
  <si>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</si>
  <si>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</si>
  <si>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</si>
  <si>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</si>
  <si>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</si>
  <si>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</si>
  <si>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</si>
  <si>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</si>
  <si>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</si>
  <si>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</si>
  <si>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</si>
  <si>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</si>
  <si>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</si>
  <si>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</si>
  <si>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</si>
  <si>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</si>
  <si>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</si>
  <si>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</si>
  <si>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</si>
  <si>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</si>
  <si>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</si>
  <si>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</si>
  <si>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</si>
  <si>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</si>
  <si>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</si>
  <si>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</si>
  <si>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</si>
  <si>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</si>
  <si>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</si>
  <si>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</si>
  <si>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</si>
  <si>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</si>
  <si>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</si>
  <si>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</si>
  <si>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</si>
  <si>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</si>
  <si>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</si>
  <si>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</si>
  <si>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</si>
  <si>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</si>
  <si>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</si>
  <si>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</si>
  <si>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</si>
  <si>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</si>
  <si>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</si>
  <si>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</si>
  <si>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</si>
  <si>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</si>
  <si>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</si>
  <si>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</si>
  <si>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</si>
  <si>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</si>
  <si>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</si>
  <si>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</si>
  <si>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</si>
  <si>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</si>
  <si>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</si>
  <si>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</si>
  <si>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</si>
  <si>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</si>
  <si>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</si>
  <si>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</si>
  <si>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</si>
  <si>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</si>
  <si>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</si>
  <si>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</si>
  <si>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</si>
  <si>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</si>
  <si>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</si>
  <si>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</si>
  <si>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</si>
  <si>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</si>
  <si>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</si>
  <si>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</si>
  <si>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</si>
  <si>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</si>
  <si>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</si>
  <si>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</si>
  <si>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</si>
  <si>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</si>
  <si>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</si>
  <si>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</si>
  <si>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</si>
  <si>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</si>
  <si>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</si>
  <si>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</si>
  <si>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</si>
  <si>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</si>
  <si>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</si>
  <si>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</si>
  <si>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</si>
  <si>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</si>
  <si>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</si>
  <si>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</si>
  <si>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</si>
  <si>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</si>
  <si>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</si>
  <si>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</si>
  <si>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</si>
  <si>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</si>
  <si>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</si>
  <si>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</si>
  <si>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</si>
  <si>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</si>
  <si>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</si>
  <si>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</si>
  <si>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</si>
  <si>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</si>
  <si>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</si>
  <si>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</si>
  <si>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</si>
  <si>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</si>
  <si>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</si>
  <si>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</si>
  <si>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</si>
  <si>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</si>
  <si>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</si>
  <si>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</si>
  <si>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</si>
  <si>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</si>
  <si>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</si>
  <si>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</si>
  <si>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</si>
  <si>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</si>
  <si>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</si>
  <si>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</si>
  <si>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</si>
  <si>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</si>
  <si>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</si>
  <si>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</si>
  <si>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</si>
  <si>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</si>
  <si>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</si>
  <si>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</si>
  <si>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</si>
  <si>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</si>
  <si>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</si>
  <si>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</si>
  <si>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</si>
  <si>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</si>
  <si>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</si>
  <si>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</si>
  <si>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</si>
  <si>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</si>
  <si>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</si>
  <si>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</si>
  <si>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</si>
  <si>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</si>
  <si>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</si>
  <si>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</si>
  <si>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</si>
  <si>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</si>
  <si>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</si>
  <si>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</si>
  <si>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</si>
  <si>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</si>
  <si>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</si>
  <si>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</si>
  <si>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</si>
  <si>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</si>
  <si>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</si>
  <si>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</si>
  <si>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</si>
  <si>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</si>
  <si>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</si>
  <si>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</si>
  <si>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</si>
  <si>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</si>
  <si>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</si>
  <si>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</si>
  <si>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</si>
  <si>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</si>
  <si>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</si>
  <si>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</si>
  <si>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</si>
  <si>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</si>
  <si>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</si>
  <si>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</si>
  <si>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</si>
  <si>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</si>
  <si>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</si>
  <si>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</si>
  <si>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</si>
  <si>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</si>
  <si>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</si>
  <si>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</si>
  <si>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</si>
  <si>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</si>
  <si>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</si>
  <si>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</si>
  <si>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</si>
  <si>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</si>
  <si>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</si>
  <si>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</si>
  <si>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</si>
  <si>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</si>
  <si>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</si>
  <si>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</si>
  <si>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</si>
  <si>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</si>
  <si>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</si>
  <si>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</si>
  <si>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</si>
  <si>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</si>
  <si>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</si>
  <si>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</si>
  <si>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</si>
  <si>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</si>
  <si>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</si>
  <si>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</si>
  <si>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</si>
  <si>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</si>
  <si>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</si>
  <si>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</si>
  <si>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</si>
  <si>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</si>
  <si>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</si>
  <si>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</si>
  <si>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</si>
  <si>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</si>
  <si>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</si>
  <si>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</si>
  <si>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</si>
  <si>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</si>
  <si>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</si>
  <si>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</si>
  <si>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</si>
  <si>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</si>
  <si>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</si>
  <si>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</si>
  <si>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</si>
  <si>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</si>
  <si>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</si>
  <si>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</si>
  <si>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</si>
  <si>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</si>
  <si>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</si>
  <si>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</si>
  <si>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</si>
  <si>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</si>
  <si>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</si>
  <si>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</si>
  <si>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</si>
  <si>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</si>
  <si>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</si>
  <si>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</si>
  <si>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</si>
  <si>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</si>
  <si>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</si>
  <si>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</si>
  <si>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</si>
  <si>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</si>
  <si>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</si>
  <si>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</si>
  <si>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</si>
  <si>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</si>
  <si>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</si>
  <si>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</si>
  <si>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</si>
  <si>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</si>
  <si>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</si>
  <si>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</si>
  <si>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</si>
  <si>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</si>
  <si>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</si>
  <si>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</si>
  <si>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</si>
  <si>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</si>
  <si>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</si>
  <si>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</si>
  <si>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</si>
  <si>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</si>
  <si>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</si>
  <si>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</si>
  <si>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</si>
  <si>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</si>
  <si>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</si>
  <si>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</si>
  <si>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</si>
  <si>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</si>
  <si>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</si>
  <si>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</si>
  <si>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</si>
  <si>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</si>
  <si>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</si>
  <si>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</si>
  <si>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</si>
  <si>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</si>
  <si>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</si>
  <si>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</si>
  <si>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</si>
  <si>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</si>
  <si>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</si>
  <si>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</si>
  <si>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</si>
  <si>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</si>
  <si>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</si>
  <si>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</si>
  <si>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</si>
  <si>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</si>
  <si>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</si>
  <si>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</si>
  <si>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</si>
  <si>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</si>
  <si>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</si>
  <si>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</si>
  <si>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</si>
  <si>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</si>
  <si>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</si>
  <si>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</si>
  <si>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</si>
  <si>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</si>
  <si>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</si>
  <si>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</si>
  <si>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</si>
  <si>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</si>
  <si>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</si>
  <si>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</si>
  <si>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</si>
  <si>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</si>
  <si>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</si>
  <si>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</si>
  <si>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</si>
  <si>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</si>
  <si>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</si>
  <si>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</si>
  <si>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</si>
  <si>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</si>
  <si>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</si>
  <si>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</si>
  <si>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</si>
  <si>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</si>
  <si>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</si>
  <si>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</si>
  <si>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</si>
  <si>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</si>
  <si>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</si>
  <si>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</si>
  <si>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</si>
  <si>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</si>
  <si>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</si>
  <si>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</si>
  <si>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</si>
  <si>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</si>
  <si>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</si>
  <si>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</si>
  <si>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</si>
  <si>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</si>
  <si>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</si>
  <si>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</si>
  <si>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</si>
  <si>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</si>
  <si>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</si>
  <si>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</si>
  <si>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</si>
  <si>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</si>
  <si>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</si>
  <si>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</si>
  <si>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</si>
  <si>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</si>
  <si>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</si>
  <si>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</si>
  <si>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</si>
  <si>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</si>
  <si>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</si>
  <si>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</si>
  <si>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</si>
  <si>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</si>
  <si>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</si>
  <si>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</si>
  <si>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</si>
  <si>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</si>
  <si>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</si>
  <si>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</si>
  <si>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</si>
  <si>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</si>
  <si>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</si>
  <si>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</si>
  <si>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</si>
  <si>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</si>
  <si>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</si>
  <si>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</si>
  <si>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</si>
  <si>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</si>
  <si>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</si>
  <si>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</si>
  <si>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</si>
  <si>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</si>
  <si>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</si>
  <si>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</si>
  <si>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</si>
  <si>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</si>
  <si>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</si>
  <si>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</si>
  <si>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</si>
  <si>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</si>
  <si>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</si>
  <si>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</si>
  <si>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</si>
  <si>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</si>
  <si>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</si>
  <si>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</si>
  <si>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</si>
  <si>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</si>
  <si>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</si>
  <si>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</si>
  <si>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</si>
  <si>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</si>
  <si>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</si>
  <si>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</si>
  <si>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</si>
  <si>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</si>
  <si>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</si>
  <si>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</si>
  <si>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</si>
  <si>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</si>
  <si>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</si>
  <si>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</si>
  <si>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</si>
  <si>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</si>
  <si>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</si>
  <si>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</si>
  <si>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</si>
  <si>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</si>
  <si>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</si>
  <si>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</si>
  <si>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</si>
  <si>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</si>
  <si>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</si>
  <si>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</si>
  <si>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</si>
  <si>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</si>
  <si>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</si>
  <si>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</si>
  <si>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</si>
  <si>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</si>
  <si>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</si>
  <si>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</si>
  <si>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</si>
  <si>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</si>
  <si>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</si>
  <si>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</si>
  <si>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</si>
  <si>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</si>
  <si>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</si>
  <si>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</si>
  <si>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</si>
  <si>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</si>
  <si>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</si>
  <si>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</si>
  <si>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</si>
  <si>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</si>
  <si>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</si>
  <si>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</si>
  <si>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</si>
  <si>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</si>
  <si>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</si>
  <si>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</si>
  <si>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</si>
  <si>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</si>
  <si>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</si>
  <si>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</si>
  <si>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</si>
  <si>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</si>
  <si>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</si>
  <si>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</si>
  <si>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</si>
  <si>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</si>
  <si>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</si>
  <si>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</si>
  <si>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</si>
  <si>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</si>
  <si>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</si>
  <si>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</si>
  <si>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</si>
  <si>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</si>
  <si>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</si>
  <si>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</si>
  <si>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</si>
  <si>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</si>
  <si>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</si>
  <si>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</si>
  <si>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</si>
  <si>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</si>
  <si>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</si>
  <si>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</si>
  <si>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</si>
  <si>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</si>
  <si>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</si>
  <si>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</si>
  <si>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</si>
  <si>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</si>
  <si>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</si>
  <si>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</si>
  <si>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</si>
  <si>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</si>
  <si>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</si>
  <si>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</si>
  <si>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</si>
  <si>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</si>
  <si>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</si>
  <si>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</si>
  <si>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</si>
  <si>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</si>
  <si>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</si>
  <si>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</si>
  <si>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</si>
  <si>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</si>
  <si>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</si>
  <si>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</si>
  <si>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</si>
  <si>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</si>
  <si>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</si>
  <si>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</si>
  <si>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</si>
  <si>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</si>
  <si>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</si>
  <si>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</si>
  <si>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</si>
  <si>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</si>
  <si>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</si>
  <si>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</si>
  <si>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</si>
  <si>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</si>
  <si>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</si>
  <si>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</si>
  <si>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</si>
  <si>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</si>
  <si>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</si>
  <si>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</si>
  <si>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</si>
  <si>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</si>
  <si>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</si>
  <si>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</si>
  <si>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</si>
  <si>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</si>
  <si>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</si>
  <si>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</si>
  <si>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</si>
  <si>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</si>
  <si>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</si>
  <si>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</si>
  <si>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</si>
  <si>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</si>
  <si>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</si>
  <si>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</si>
  <si>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</si>
  <si>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</si>
  <si>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</si>
  <si>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</si>
  <si>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</si>
  <si>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</si>
  <si>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</si>
  <si>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</si>
  <si>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</si>
  <si>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</si>
  <si>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</si>
  <si>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</si>
  <si>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</si>
  <si>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</si>
  <si>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</si>
  <si>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</si>
  <si>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</si>
  <si>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</si>
  <si>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</si>
  <si>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</si>
  <si>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</si>
  <si>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</si>
  <si>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</si>
  <si>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</si>
  <si>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</si>
  <si>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</si>
  <si>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</si>
  <si>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</si>
  <si>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</si>
  <si>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</si>
  <si>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</si>
  <si>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</si>
  <si>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</si>
  <si>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</si>
  <si>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</si>
  <si>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</si>
  <si>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</si>
  <si>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</si>
  <si>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</si>
  <si>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</si>
  <si>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</si>
  <si>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</si>
  <si>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</si>
  <si>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</si>
  <si>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</si>
  <si>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</si>
  <si>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</si>
  <si>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</si>
  <si>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</si>
  <si>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</si>
  <si>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</si>
  <si>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</si>
  <si>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</si>
  <si>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</si>
  <si>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</si>
  <si>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</si>
  <si>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</si>
  <si>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</si>
  <si>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</si>
  <si>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</si>
  <si>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</si>
  <si>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</si>
  <si>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</si>
  <si>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</si>
  <si>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</si>
  <si>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</si>
  <si>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</si>
  <si>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</si>
  <si>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</si>
  <si>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</si>
  <si>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</si>
  <si>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</si>
  <si>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</si>
  <si>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</si>
  <si>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</si>
  <si>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</si>
  <si>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</si>
  <si>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</si>
  <si>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</si>
  <si>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</si>
  <si>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</si>
  <si>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</si>
  <si>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</si>
  <si>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</si>
  <si>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</si>
  <si>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</si>
  <si>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</si>
  <si>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</si>
  <si>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</si>
  <si>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</si>
  <si>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</si>
  <si>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</si>
  <si>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</si>
  <si>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</si>
  <si>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</si>
  <si>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</si>
  <si>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</si>
  <si>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</si>
  <si>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</si>
  <si>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</si>
  <si>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</si>
  <si>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</si>
  <si>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</si>
  <si>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</si>
  <si>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</si>
  <si>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</si>
  <si>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</si>
  <si>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</si>
  <si>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</si>
  <si>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</si>
  <si>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</si>
  <si>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</si>
  <si>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</si>
  <si>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</si>
  <si>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</si>
  <si>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</si>
  <si>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</si>
  <si>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</si>
  <si>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</si>
  <si>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</si>
  <si>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</si>
  <si>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</si>
  <si>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</si>
  <si>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</si>
  <si>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</si>
  <si>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</si>
  <si>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</si>
  <si>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</si>
  <si>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</si>
  <si>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</si>
  <si>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</si>
  <si>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</si>
  <si>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</si>
  <si>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</si>
  <si>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</si>
  <si>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</si>
  <si>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</si>
  <si>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</si>
  <si>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</si>
  <si>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</si>
  <si>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</si>
  <si>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</si>
  <si>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</si>
  <si>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</si>
  <si>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</si>
  <si>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</si>
  <si>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</si>
  <si>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</si>
  <si>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</si>
  <si>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</si>
  <si>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</si>
  <si>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</si>
  <si>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</si>
  <si>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</si>
  <si>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</si>
  <si>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</si>
  <si>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</si>
  <si>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</si>
  <si>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</si>
  <si>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</si>
  <si>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</si>
  <si>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</si>
  <si>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</si>
  <si>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</si>
  <si>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</si>
  <si>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</si>
  <si>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</si>
  <si>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</si>
  <si>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</si>
  <si>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</si>
  <si>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</si>
  <si>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</si>
  <si>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</si>
  <si>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</si>
  <si>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</si>
  <si>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</si>
  <si>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</si>
  <si>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</si>
  <si>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</si>
  <si>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</si>
  <si>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</si>
  <si>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</si>
  <si>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</si>
  <si>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</si>
  <si>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</si>
  <si>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</si>
  <si>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</si>
  <si>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</si>
  <si>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</si>
  <si>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</si>
  <si>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</si>
  <si>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</si>
  <si>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</si>
  <si>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</si>
  <si>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</si>
  <si>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</si>
  <si>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</si>
  <si>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</si>
  <si>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</si>
  <si>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</si>
  <si>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</si>
  <si>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</si>
  <si>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</si>
  <si>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</si>
  <si>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</si>
  <si>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</si>
  <si>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</si>
  <si>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</si>
  <si>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</si>
  <si>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</si>
  <si>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</si>
  <si>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</si>
  <si>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</si>
  <si>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</si>
  <si>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</si>
  <si>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</si>
  <si>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</si>
  <si>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</si>
  <si>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</si>
  <si>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</si>
  <si>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</si>
  <si>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</si>
  <si>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</si>
  <si>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</si>
  <si>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</si>
  <si>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</si>
  <si>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</si>
  <si>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</si>
  <si>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</si>
  <si>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</si>
  <si>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</si>
  <si>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</si>
  <si>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</si>
  <si>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</si>
  <si>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</si>
  <si>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</si>
  <si>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</si>
  <si>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</si>
  <si>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</si>
  <si>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</si>
  <si>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</si>
  <si>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</si>
  <si>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</si>
  <si>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</si>
  <si>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</si>
  <si>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</si>
  <si>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</si>
  <si>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</si>
  <si>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</si>
  <si>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</si>
  <si>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</si>
  <si>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</si>
  <si>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</si>
  <si>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</si>
  <si>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</si>
  <si>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</si>
  <si>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</si>
  <si>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</si>
  <si>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</si>
  <si>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</si>
  <si>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</si>
  <si>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</si>
  <si>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</si>
  <si>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</si>
  <si>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</si>
  <si>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</si>
  <si>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</si>
  <si>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</si>
  <si>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</si>
  <si>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</si>
  <si>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</si>
  <si>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</si>
  <si>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</si>
  <si>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</si>
  <si>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</si>
  <si>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</si>
  <si>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</si>
  <si>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</si>
  <si>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</si>
  <si>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</si>
  <si>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</si>
  <si>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</si>
  <si>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</si>
  <si>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</si>
  <si>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</si>
  <si>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</si>
  <si>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</si>
  <si>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</si>
  <si>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</si>
  <si>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</si>
  <si>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</si>
  <si>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</si>
  <si>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</si>
  <si>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</si>
  <si>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</si>
  <si>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</si>
  <si>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</si>
  <si>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</si>
  <si>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</si>
  <si>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</si>
  <si>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</si>
  <si>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</si>
  <si>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</si>
  <si>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</si>
  <si>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</si>
  <si>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</si>
  <si>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</si>
  <si>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</si>
  <si>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</si>
  <si>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</si>
  <si>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</si>
  <si>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</si>
  <si>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</si>
  <si>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</si>
  <si>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</si>
  <si>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</si>
  <si>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</si>
  <si>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</si>
  <si>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</si>
  <si>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</si>
  <si>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</si>
  <si>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</si>
  <si>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</si>
  <si>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</si>
  <si>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</si>
  <si>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</si>
  <si>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</si>
  <si>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</si>
  <si>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</si>
  <si>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</si>
  <si>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</si>
  <si>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</si>
  <si>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</si>
  <si>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</si>
  <si>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</si>
  <si>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</si>
  <si>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</si>
  <si>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</si>
  <si>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</si>
  <si>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</si>
  <si>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</si>
  <si>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</si>
  <si>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</si>
  <si>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</si>
  <si>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</si>
  <si>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</si>
  <si>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</si>
  <si>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</si>
  <si>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</si>
  <si>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</si>
  <si>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</si>
  <si>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</si>
  <si>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</si>
  <si>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</si>
  <si>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</si>
  <si>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</si>
  <si>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</si>
  <si>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</si>
  <si>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</si>
  <si>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</si>
  <si>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</si>
  <si>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</si>
  <si>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</si>
  <si>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</si>
  <si>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</si>
  <si>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</si>
  <si>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</si>
  <si>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</si>
  <si>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</si>
  <si>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</si>
  <si>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</si>
  <si>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</si>
  <si>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</si>
  <si>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</si>
  <si>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</si>
  <si>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</si>
  <si>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</si>
  <si>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</si>
  <si>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</si>
  <si>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</si>
  <si>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</si>
  <si>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</si>
  <si>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</si>
  <si>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</si>
  <si>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</si>
  <si>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</si>
  <si>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</si>
  <si>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</si>
  <si>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</si>
  <si>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</si>
  <si>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</si>
  <si>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</si>
  <si>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</si>
  <si>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</si>
  <si>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</si>
  <si>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</si>
  <si>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</si>
  <si>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</si>
  <si>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</si>
  <si>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</si>
  <si>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</si>
  <si>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</si>
  <si>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</si>
  <si>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</si>
  <si>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</si>
  <si>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</si>
  <si>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</si>
  <si>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</si>
  <si>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</si>
  <si>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</si>
  <si>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</si>
  <si>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</si>
  <si>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</si>
  <si>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</si>
  <si>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</si>
  <si>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</si>
  <si>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</si>
  <si>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</si>
  <si>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</si>
  <si>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</si>
  <si>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</si>
  <si>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</si>
  <si>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</si>
  <si>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</si>
  <si>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</si>
  <si>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</si>
  <si>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</si>
  <si>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</si>
  <si>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</si>
  <si>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</si>
  <si>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</si>
  <si>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</si>
  <si>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</si>
  <si>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</si>
  <si>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</si>
  <si>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</si>
  <si>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</si>
  <si>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</si>
  <si>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</si>
  <si>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</si>
  <si>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</si>
  <si>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</si>
  <si>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</si>
  <si>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</si>
  <si>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</si>
  <si>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</si>
  <si>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</si>
  <si>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</si>
  <si>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</si>
  <si>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</si>
  <si>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</si>
  <si>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</si>
  <si>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</si>
  <si>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</si>
  <si>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</si>
  <si>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</si>
  <si>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</si>
  <si>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</si>
  <si>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</si>
  <si>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</si>
  <si>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</si>
  <si>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</si>
  <si>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</si>
  <si>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</si>
  <si>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</si>
  <si>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</si>
  <si>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</si>
  <si>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</si>
  <si>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</si>
  <si>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</si>
  <si>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</si>
  <si>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</si>
  <si>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</si>
  <si>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</si>
  <si>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</si>
  <si>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</si>
  <si>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</si>
  <si>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</si>
  <si>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</si>
  <si>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</si>
  <si>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</si>
  <si>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</si>
  <si>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</si>
  <si>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</si>
  <si>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</si>
  <si>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</si>
  <si>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</si>
  <si>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</si>
  <si>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</si>
  <si>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</si>
  <si>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</si>
  <si>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</si>
  <si>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</si>
  <si>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</si>
  <si>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</si>
  <si>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</si>
  <si>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</si>
  <si>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</si>
  <si>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</si>
  <si>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</si>
  <si>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</si>
  <si>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</si>
  <si>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</si>
  <si>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</si>
  <si>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</si>
  <si>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</si>
  <si>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</si>
  <si>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</si>
  <si>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</si>
  <si>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</si>
  <si>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</si>
  <si>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</si>
  <si>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</si>
  <si>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</si>
  <si>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</si>
  <si>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</si>
  <si>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</si>
  <si>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</si>
  <si>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</si>
  <si>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</si>
  <si>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</si>
  <si>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</si>
  <si>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</si>
  <si>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</si>
  <si>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</si>
  <si>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</si>
  <si>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</si>
  <si>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</si>
  <si>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</si>
  <si>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</si>
  <si>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</si>
  <si>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</si>
  <si>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</si>
  <si>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</si>
  <si>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</si>
  <si>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</si>
  <si>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</si>
  <si>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</si>
  <si>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</si>
  <si>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</si>
  <si>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</si>
  <si>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</si>
  <si>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</si>
  <si>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</si>
  <si>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</si>
  <si>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</si>
  <si>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</si>
  <si>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</si>
  <si>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</si>
  <si>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</si>
  <si>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</si>
  <si>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</si>
  <si>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</si>
  <si>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</si>
  <si>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</si>
  <si>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</si>
  <si>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</si>
  <si>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</si>
  <si>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</si>
  <si>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</si>
  <si>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</si>
  <si>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</si>
  <si>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</si>
  <si>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</si>
  <si>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</si>
  <si>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</si>
  <si>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</si>
  <si>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</si>
  <si>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</si>
  <si>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</si>
  <si>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</si>
  <si>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</si>
  <si>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</si>
  <si>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</si>
  <si>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</si>
  <si>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</si>
  <si>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</si>
  <si>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</si>
  <si>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</si>
  <si>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</si>
  <si>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</si>
  <si>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</si>
  <si>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</si>
  <si>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</si>
  <si>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</si>
  <si>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</si>
  <si>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</si>
  <si>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</si>
  <si>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</si>
  <si>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</si>
  <si>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</si>
  <si>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</si>
  <si>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</si>
  <si>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</si>
  <si>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</si>
  <si>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</si>
  <si>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</si>
  <si>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</si>
  <si>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</si>
  <si>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</si>
  <si>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</si>
  <si>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</si>
  <si>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</si>
  <si>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</si>
  <si>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</si>
  <si>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</si>
  <si>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</si>
  <si>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</si>
  <si>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</si>
  <si>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</si>
  <si>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</si>
  <si>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</si>
  <si>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</si>
  <si>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</si>
  <si>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</si>
  <si>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</si>
  <si>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</si>
  <si>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</si>
  <si>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</si>
  <si>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</si>
  <si>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</si>
  <si>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</si>
  <si>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</si>
  <si>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</si>
  <si>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</si>
  <si>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</si>
  <si>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</si>
  <si>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</si>
  <si>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</si>
  <si>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</si>
  <si>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</si>
  <si>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</si>
  <si>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</si>
  <si>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</si>
  <si>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</si>
  <si>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</si>
  <si>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</si>
  <si>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</si>
  <si>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</si>
  <si>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</si>
  <si>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</si>
  <si>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</si>
  <si>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</si>
  <si>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</si>
  <si>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</si>
  <si>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</si>
  <si>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</si>
  <si>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</si>
  <si>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</si>
  <si>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</si>
  <si>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</si>
  <si>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</si>
  <si>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</si>
  <si>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</si>
  <si>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</si>
  <si>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</si>
  <si>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</si>
  <si>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</si>
  <si>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</si>
  <si>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</si>
  <si>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</si>
  <si>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</si>
  <si>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</si>
  <si>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</si>
  <si>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</si>
  <si>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</si>
  <si>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</si>
  <si>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</si>
  <si>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</si>
  <si>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</si>
  <si>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</si>
  <si>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</si>
  <si>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</si>
  <si>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</si>
  <si>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</si>
  <si>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</si>
  <si>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</si>
  <si>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</si>
  <si>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</si>
  <si>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</si>
  <si>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</si>
  <si>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</si>
  <si>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</si>
  <si>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</si>
  <si>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</si>
  <si>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</si>
  <si>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</si>
  <si>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</si>
  <si>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</si>
  <si>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</si>
  <si>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</si>
  <si>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</si>
  <si>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</si>
  <si>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</si>
  <si>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</si>
  <si>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</si>
  <si>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</si>
  <si>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</si>
  <si>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</si>
  <si>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</si>
  <si>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</si>
  <si>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</si>
  <si>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</si>
  <si>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</si>
  <si>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</si>
  <si>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</si>
  <si>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</si>
  <si>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</si>
  <si>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</si>
  <si>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</si>
  <si>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</si>
  <si>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</si>
  <si>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</si>
  <si>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</si>
  <si>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</si>
  <si>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</si>
  <si>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</si>
  <si>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</si>
  <si>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</si>
  <si>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</si>
  <si>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</si>
  <si>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</si>
  <si>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</si>
  <si>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</si>
  <si>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</si>
  <si>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</si>
  <si>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</si>
  <si>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</si>
  <si>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</si>
  <si>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</si>
  <si>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</si>
  <si>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</si>
  <si>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</si>
  <si>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</si>
  <si>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</si>
  <si>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</si>
  <si>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</si>
  <si>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</si>
  <si>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</si>
  <si>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</si>
  <si>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</si>
  <si>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</si>
  <si>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</si>
  <si>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</si>
  <si>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</si>
  <si>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</si>
  <si>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</si>
  <si>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</si>
  <si>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</si>
  <si>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</si>
  <si>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</si>
  <si>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</si>
  <si>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</si>
  <si>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</si>
  <si>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</si>
  <si>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</si>
  <si>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</si>
  <si>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</si>
  <si>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</si>
  <si>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</si>
  <si>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</si>
  <si>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</si>
  <si>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</si>
  <si>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</si>
  <si>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</si>
  <si>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</si>
  <si>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</si>
  <si>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</si>
  <si>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</si>
  <si>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</si>
  <si>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</si>
  <si>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</si>
  <si>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</si>
  <si>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</si>
  <si>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</si>
  <si>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</si>
  <si>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</si>
  <si>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</si>
  <si>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</si>
  <si>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</si>
  <si>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</si>
  <si>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</si>
  <si>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</si>
  <si>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</si>
  <si>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</si>
  <si>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</si>
  <si>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</si>
  <si>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</si>
  <si>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</si>
  <si>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</si>
  <si>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</si>
  <si>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</si>
  <si>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</si>
  <si>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</si>
  <si>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</si>
  <si>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</si>
  <si>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</si>
  <si>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</si>
  <si>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</si>
  <si>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</si>
  <si>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</si>
  <si>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</si>
  <si>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</si>
  <si>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</si>
  <si>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</si>
  <si>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</si>
  <si>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</si>
  <si>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</si>
  <si>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</si>
  <si>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</si>
  <si>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</si>
  <si>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</si>
  <si>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</si>
  <si>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</si>
  <si>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</si>
  <si>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</si>
  <si>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</si>
  <si>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</si>
  <si>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</si>
  <si>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</si>
  <si>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</si>
  <si>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</si>
  <si>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</si>
  <si>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</si>
  <si>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</si>
  <si>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</si>
  <si>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</si>
  <si>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</si>
  <si>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</si>
  <si>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</si>
  <si>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</si>
  <si>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</si>
  <si>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</si>
  <si>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</si>
  <si>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</si>
  <si>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</si>
  <si>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</si>
  <si>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</si>
  <si>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</si>
  <si>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</si>
  <si>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</si>
  <si>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</si>
  <si>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</si>
  <si>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</si>
  <si>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</si>
  <si>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</si>
  <si>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</si>
  <si>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</si>
  <si>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</si>
  <si>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</si>
  <si>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</si>
  <si>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</si>
  <si>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</si>
  <si>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</si>
  <si>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</si>
  <si>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</si>
  <si>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</si>
  <si>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</si>
  <si>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</si>
  <si>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</si>
  <si>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</si>
  <si>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</si>
  <si>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</si>
  <si>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</si>
  <si>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</si>
  <si>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</si>
  <si>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</si>
  <si>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</si>
  <si>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</si>
  <si>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</si>
  <si>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</si>
  <si>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</si>
  <si>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</si>
  <si>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</si>
  <si>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</si>
  <si>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</si>
  <si>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</si>
  <si>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</si>
  <si>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</si>
  <si>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</si>
  <si>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</si>
  <si>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</si>
  <si>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</si>
  <si>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</si>
  <si>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</si>
  <si>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</si>
  <si>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</si>
  <si>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</si>
  <si>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</si>
  <si>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</si>
  <si>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</si>
  <si>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</si>
  <si>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</si>
  <si>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</si>
  <si>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</si>
  <si>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</si>
  <si>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</si>
  <si>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</si>
  <si>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</si>
  <si>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</si>
  <si>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</si>
  <si>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</si>
  <si>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</si>
  <si>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</si>
  <si>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</si>
  <si>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</si>
  <si>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</si>
  <si>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</si>
  <si>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</si>
  <si>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</si>
  <si>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</si>
  <si>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</si>
  <si>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</si>
  <si>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</si>
  <si>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</si>
  <si>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</si>
  <si>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</si>
  <si>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</si>
  <si>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</si>
  <si>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</si>
  <si>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</si>
  <si>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</si>
  <si>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</si>
  <si>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</si>
  <si>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</si>
  <si>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</si>
  <si>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</si>
  <si>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</si>
  <si>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</si>
  <si>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</si>
  <si>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</si>
  <si>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</si>
  <si>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</si>
  <si>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</si>
  <si>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</si>
  <si>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</si>
  <si>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</si>
  <si>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</si>
  <si>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</si>
  <si>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</si>
  <si>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</si>
  <si>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</si>
  <si>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</si>
  <si>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</si>
  <si>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</si>
  <si>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</si>
  <si>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</si>
  <si>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</si>
  <si>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</si>
  <si>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</si>
  <si>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</si>
  <si>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</si>
  <si>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</si>
  <si>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</si>
  <si>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</si>
  <si>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</si>
  <si>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</si>
  <si>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</si>
  <si>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</si>
  <si>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</si>
  <si>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</si>
  <si>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</si>
  <si>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</si>
  <si>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</si>
  <si>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</si>
  <si>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</si>
  <si>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</si>
  <si>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</si>
  <si>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</si>
  <si>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</si>
  <si>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</si>
  <si>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</si>
  <si>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</si>
  <si>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</si>
  <si>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</si>
  <si>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</si>
  <si>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</si>
  <si>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</si>
  <si>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</si>
  <si>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</si>
  <si>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</si>
  <si>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</si>
  <si>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</si>
  <si>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</si>
  <si>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</si>
  <si>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</si>
  <si>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</si>
  <si>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</si>
  <si>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</si>
  <si>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</si>
  <si>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</si>
  <si>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</si>
  <si>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</si>
  <si>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</si>
  <si>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</si>
  <si>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</si>
  <si>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</si>
  <si>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</si>
  <si>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</si>
  <si>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</si>
  <si>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</si>
  <si>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</si>
  <si>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</si>
  <si>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</si>
  <si>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</si>
  <si>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</si>
  <si>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</si>
  <si>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</si>
  <si>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</si>
  <si>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</si>
  <si>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</si>
  <si>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</si>
  <si>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</si>
  <si>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</si>
  <si>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</si>
  <si>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</si>
  <si>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</si>
  <si>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</si>
  <si>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</si>
  <si>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</si>
  <si>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</si>
  <si>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</si>
  <si>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</si>
  <si>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</si>
  <si>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</si>
  <si>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</si>
  <si>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</si>
  <si>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</si>
  <si>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</si>
  <si>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</si>
  <si>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</si>
  <si>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</si>
  <si>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</si>
  <si>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</si>
  <si>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</si>
  <si>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</si>
  <si>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</si>
  <si>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</si>
  <si>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</si>
  <si>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</si>
  <si>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</si>
  <si>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</si>
  <si>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</si>
  <si>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</si>
  <si>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</si>
  <si>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</si>
  <si>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</si>
  <si>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</si>
  <si>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</si>
  <si>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</si>
  <si>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</si>
  <si>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</si>
  <si>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</si>
  <si>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</si>
  <si>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</si>
  <si>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</si>
  <si>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</si>
  <si>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</si>
  <si>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</si>
  <si>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</si>
  <si>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</si>
  <si>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</si>
  <si>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</si>
  <si>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</si>
  <si>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</si>
  <si>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</si>
  <si>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</si>
  <si>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</si>
  <si>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</si>
  <si>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</si>
  <si>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</si>
  <si>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</si>
  <si>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</si>
  <si>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</si>
  <si>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</si>
  <si>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</si>
  <si>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</si>
  <si>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</si>
  <si>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</si>
  <si>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</si>
  <si>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</si>
  <si>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</si>
  <si>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</si>
  <si>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</si>
  <si>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</si>
  <si>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</si>
  <si>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</si>
  <si>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</si>
  <si>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</si>
  <si>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</si>
  <si>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</si>
  <si>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</si>
  <si>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</si>
  <si>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</si>
  <si>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</si>
  <si>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</si>
  <si>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</si>
  <si>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</si>
  <si>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</si>
  <si>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</si>
  <si>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</si>
  <si>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</si>
  <si>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</si>
  <si>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</si>
  <si>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</si>
  <si>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</si>
  <si>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</si>
  <si>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</si>
  <si>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</si>
  <si>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</si>
  <si>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</si>
  <si>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</si>
  <si>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</si>
  <si>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</si>
  <si>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</si>
  <si>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</si>
  <si>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</si>
  <si>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</si>
  <si>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</si>
  <si>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</si>
  <si>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</si>
  <si>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</si>
  <si>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</si>
  <si>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</si>
  <si>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</si>
  <si>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</si>
  <si>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</si>
  <si>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</si>
  <si>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</si>
  <si>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</si>
  <si>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</si>
  <si>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</si>
  <si>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</si>
  <si>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</si>
  <si>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</si>
  <si>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</si>
  <si>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</si>
  <si>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</si>
  <si>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</si>
  <si>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</si>
  <si>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</si>
  <si>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</si>
  <si>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</si>
  <si>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</si>
  <si>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</si>
  <si>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</si>
  <si>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</si>
  <si>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</si>
  <si>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</si>
  <si>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</si>
  <si>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</si>
  <si>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</si>
  <si>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</si>
  <si>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</si>
  <si>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</si>
  <si>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</si>
  <si>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</si>
  <si>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</si>
  <si>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</si>
  <si>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</si>
  <si>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</si>
  <si>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</si>
  <si>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</si>
  <si>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</si>
  <si>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</si>
  <si>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</si>
  <si>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</si>
  <si>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</si>
  <si>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</si>
  <si>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</si>
  <si>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</si>
  <si>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</si>
  <si>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</si>
  <si>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</si>
  <si>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</si>
  <si>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</si>
  <si>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</si>
  <si>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</si>
  <si>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</si>
  <si>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</si>
  <si>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</si>
  <si>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</si>
  <si>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</si>
  <si>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</si>
  <si>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</si>
  <si>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</si>
  <si>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</si>
  <si>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</si>
  <si>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</si>
  <si>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</si>
  <si>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</si>
  <si>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</si>
  <si>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</si>
  <si>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</si>
  <si>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</si>
  <si>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</si>
  <si>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</si>
  <si>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</si>
  <si>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</si>
  <si>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</si>
  <si>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</si>
  <si>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</si>
  <si>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</si>
  <si>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</si>
  <si>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</si>
  <si>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</si>
  <si>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</si>
  <si>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</si>
  <si>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</si>
  <si>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</si>
  <si>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</si>
  <si>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</si>
  <si>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</si>
  <si>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</si>
  <si>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</si>
  <si>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</si>
  <si>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</si>
  <si>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</si>
  <si>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</si>
  <si>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</si>
  <si>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</si>
  <si>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</si>
  <si>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</si>
  <si>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</si>
  <si>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</si>
  <si>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</si>
  <si>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</si>
  <si>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</si>
  <si>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</si>
  <si>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</si>
  <si>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</si>
  <si>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</si>
  <si>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</si>
  <si>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</si>
  <si>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</si>
  <si>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</si>
  <si>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</si>
  <si>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</si>
  <si>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</si>
  <si>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</si>
  <si>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</si>
  <si>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</si>
  <si>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</si>
  <si>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</si>
  <si>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</si>
  <si>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</si>
  <si>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</si>
  <si>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</si>
  <si>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</si>
  <si>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</si>
  <si>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</si>
  <si>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</si>
  <si>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</si>
  <si>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</si>
  <si>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</si>
  <si>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</si>
  <si>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</si>
  <si>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</si>
  <si>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</si>
  <si>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</si>
  <si>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</si>
  <si>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</si>
  <si>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</si>
  <si>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</si>
  <si>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</si>
  <si>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</si>
  <si>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</si>
  <si>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</si>
  <si>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</si>
  <si>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</si>
  <si>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</si>
  <si>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</si>
  <si>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</si>
  <si>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</si>
  <si>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</si>
  <si>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</si>
  <si>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</si>
  <si>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</si>
  <si>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</si>
  <si>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</si>
  <si>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</si>
  <si>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</si>
  <si>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</si>
  <si>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</si>
  <si>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</si>
  <si>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</si>
  <si>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</si>
  <si>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</si>
  <si>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</si>
  <si>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</si>
  <si>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</si>
  <si>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</si>
  <si>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</si>
  <si>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</si>
  <si>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</si>
  <si>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</si>
  <si>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</si>
  <si>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</si>
  <si>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</si>
  <si>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</si>
  <si>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</si>
  <si>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</si>
  <si>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</si>
  <si>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</si>
  <si>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</si>
  <si>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</si>
  <si>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</si>
  <si>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</si>
  <si>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</si>
  <si>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</si>
  <si>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</si>
  <si>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</si>
  <si>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</si>
  <si>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</si>
  <si>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</si>
  <si>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</si>
  <si>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</si>
  <si>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</si>
  <si>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</si>
  <si>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</si>
  <si>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</si>
  <si>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</si>
  <si>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</si>
  <si>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</si>
  <si>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</si>
  <si>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</si>
  <si>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</si>
  <si>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</si>
  <si>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</si>
  <si>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</si>
  <si>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</si>
  <si>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</si>
  <si>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</si>
  <si>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</si>
  <si>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</si>
  <si>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</si>
  <si>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</si>
  <si>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</si>
  <si>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</si>
  <si>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</si>
  <si>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</si>
  <si>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</si>
  <si>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</si>
  <si>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</si>
  <si>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</si>
  <si>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</si>
  <si>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</si>
  <si>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</si>
  <si>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</si>
  <si>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</si>
  <si>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</si>
  <si>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</si>
  <si>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</si>
  <si>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</si>
  <si>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</si>
  <si>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</si>
  <si>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</si>
  <si>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</si>
  <si>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</si>
  <si>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</si>
  <si>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</si>
  <si>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</si>
  <si>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</si>
  <si>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</si>
  <si>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</si>
  <si>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</si>
  <si>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</si>
  <si>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</si>
  <si>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</si>
  <si>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</si>
  <si>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</si>
  <si>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</si>
  <si>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</si>
  <si>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</si>
  <si>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</si>
  <si>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</si>
  <si>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</si>
  <si>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</si>
  <si>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</si>
  <si>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</si>
  <si>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</si>
  <si>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</si>
  <si>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</si>
  <si>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</si>
  <si>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</si>
  <si>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</si>
  <si>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</si>
  <si>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</si>
  <si>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</si>
  <si>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</si>
  <si>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</si>
  <si>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</si>
  <si>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</si>
  <si>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</si>
  <si>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</si>
  <si>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</si>
  <si>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</si>
  <si>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</si>
  <si>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</si>
  <si>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</si>
  <si>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</si>
  <si>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</si>
  <si>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</si>
  <si>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</si>
  <si>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</si>
  <si>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</si>
  <si>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</si>
  <si>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</si>
  <si>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</si>
  <si>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</si>
  <si>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</si>
  <si>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</si>
  <si>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</si>
  <si>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</si>
  <si>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</si>
  <si>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</si>
  <si>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</si>
  <si>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</si>
  <si>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</si>
  <si>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</si>
  <si>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</si>
  <si>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</si>
  <si>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</si>
  <si>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</si>
  <si>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</si>
  <si>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</si>
  <si>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</si>
  <si>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</si>
  <si>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</si>
  <si>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</si>
  <si>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</si>
  <si>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</si>
  <si>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</si>
  <si>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</si>
  <si>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</si>
  <si>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</si>
  <si>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</si>
  <si>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</si>
  <si>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</si>
  <si>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</si>
  <si>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</si>
  <si>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</si>
  <si>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</si>
  <si>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</si>
  <si>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</si>
  <si>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</si>
  <si>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</si>
  <si>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</si>
  <si>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</si>
  <si>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</si>
  <si>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</si>
  <si>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</si>
  <si>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</si>
  <si>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</si>
  <si>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</si>
  <si>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</si>
  <si>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</si>
  <si>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</si>
  <si>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</si>
  <si>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</si>
  <si>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</si>
  <si>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</si>
  <si>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</si>
  <si>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</si>
  <si>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</si>
  <si>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</si>
  <si>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</si>
  <si>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</si>
  <si>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</si>
  <si>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</si>
  <si>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</si>
  <si>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</si>
  <si>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</si>
  <si>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</si>
  <si>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</si>
  <si>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</si>
  <si>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</si>
  <si>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</si>
  <si>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</si>
  <si>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</si>
  <si>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</si>
  <si>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</si>
  <si>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</si>
  <si>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</si>
  <si>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</si>
  <si>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</si>
  <si>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</si>
  <si>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</si>
  <si>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</si>
  <si>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</si>
  <si>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</si>
  <si>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</si>
  <si>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</si>
  <si>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</si>
  <si>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</si>
  <si>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</si>
  <si>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</si>
  <si>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</si>
  <si>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</si>
  <si>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</si>
  <si>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</si>
  <si>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</si>
  <si>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</si>
  <si>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</si>
  <si>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</si>
  <si>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</si>
  <si>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</si>
  <si>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</si>
  <si>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</si>
  <si>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</si>
  <si>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</si>
  <si>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</si>
  <si>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</si>
  <si>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</si>
  <si>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</si>
  <si>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</si>
  <si>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</si>
  <si>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</si>
  <si>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</si>
  <si>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</si>
  <si>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</si>
  <si>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</si>
  <si>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</si>
  <si>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</si>
  <si>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</si>
  <si>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</si>
  <si>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</si>
  <si>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</si>
  <si>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</si>
  <si>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</si>
  <si>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</si>
  <si>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</si>
  <si>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</si>
  <si>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</si>
  <si>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</si>
  <si>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</si>
  <si>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</si>
  <si>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</si>
  <si>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</si>
  <si>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</si>
  <si>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</si>
  <si>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</si>
  <si>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</si>
  <si>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</si>
  <si>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</si>
  <si>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</si>
  <si>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</si>
  <si>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</si>
  <si>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</si>
  <si>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</si>
  <si>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</si>
  <si>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</si>
  <si>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</si>
  <si>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</si>
  <si>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</si>
  <si>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</si>
  <si>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</si>
  <si>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</si>
  <si>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</si>
  <si>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</si>
  <si>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</si>
  <si>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</si>
  <si>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</si>
  <si>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</si>
  <si>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</si>
  <si>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</si>
  <si>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</si>
  <si>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</si>
  <si>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</si>
  <si>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</si>
  <si>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</si>
  <si>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</si>
  <si>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</si>
  <si>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</si>
  <si>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</si>
  <si>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</si>
  <si>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</si>
  <si>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</si>
  <si>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</si>
  <si>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</si>
  <si>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</si>
  <si>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</si>
  <si>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</si>
  <si>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</si>
  <si>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</si>
  <si>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</si>
  <si>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</si>
  <si>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</si>
  <si>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</si>
  <si>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</si>
  <si>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</si>
  <si>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</si>
  <si>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</si>
  <si>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</si>
  <si>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</si>
  <si>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</si>
  <si>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</si>
  <si>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</si>
  <si>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</si>
  <si>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</si>
  <si>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</si>
  <si>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</si>
  <si>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</si>
  <si>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</si>
  <si>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</si>
  <si>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</si>
  <si>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</si>
  <si>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</si>
  <si>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</si>
  <si>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</si>
  <si>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</si>
  <si>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</si>
  <si>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</si>
  <si>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</si>
  <si>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</si>
  <si>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</si>
  <si>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</si>
  <si>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</si>
  <si>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</si>
  <si>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</si>
  <si>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</si>
  <si>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</si>
  <si>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</si>
  <si>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</si>
  <si>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</si>
  <si>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</si>
  <si>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</si>
  <si>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</si>
  <si>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</si>
  <si>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</si>
  <si>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</si>
  <si>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</si>
  <si>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</si>
  <si>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</si>
  <si>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</si>
  <si>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</si>
  <si>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</si>
  <si>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</si>
  <si>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</si>
  <si>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</si>
  <si>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</si>
  <si>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</si>
  <si>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</si>
  <si>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</si>
  <si>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</si>
  <si>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</si>
  <si>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</si>
  <si>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</si>
  <si>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</si>
  <si>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</si>
  <si>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</si>
  <si>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</si>
  <si>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</si>
  <si>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</si>
  <si>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</si>
  <si>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</si>
  <si>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</si>
  <si>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</si>
  <si>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</si>
  <si>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</si>
  <si>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</si>
  <si>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</si>
  <si>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</si>
  <si>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</si>
  <si>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</si>
  <si>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</si>
  <si>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</si>
  <si>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</si>
  <si>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</si>
  <si>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</si>
  <si>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</si>
  <si>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</si>
  <si>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</si>
  <si>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</si>
  <si>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</si>
  <si>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</si>
  <si>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</si>
  <si>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</si>
  <si>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</si>
  <si>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</si>
  <si>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</si>
  <si>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</si>
  <si>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</si>
  <si>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</si>
  <si>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</si>
  <si>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</si>
  <si>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</si>
  <si>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</si>
  <si>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</si>
  <si>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</si>
  <si>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</si>
  <si>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</si>
  <si>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</si>
  <si>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</si>
  <si>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</si>
  <si>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</si>
  <si>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</si>
  <si>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</si>
  <si>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</si>
  <si>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</si>
  <si>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</si>
  <si>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</si>
  <si>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</si>
  <si>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</si>
  <si>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</si>
  <si>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</si>
  <si>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</si>
  <si>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</si>
  <si>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</si>
  <si>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</si>
  <si>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</si>
  <si>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</si>
  <si>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</si>
  <si>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</si>
  <si>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</si>
  <si>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</si>
  <si>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</si>
  <si>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</si>
  <si>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</si>
  <si>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</si>
  <si>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</si>
  <si>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</si>
  <si>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</si>
  <si>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</si>
  <si>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</si>
  <si>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</si>
  <si>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</si>
  <si>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</si>
  <si>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</si>
  <si>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</si>
  <si>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</si>
  <si>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</si>
  <si>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</si>
  <si>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</si>
  <si>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</si>
  <si>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</si>
  <si>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</si>
  <si>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</si>
  <si>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</si>
  <si>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</si>
  <si>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</si>
  <si>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</si>
  <si>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</si>
  <si>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</si>
  <si>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</si>
  <si>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</si>
  <si>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</si>
  <si>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</si>
  <si>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</si>
  <si>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</si>
  <si>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</si>
  <si>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</si>
  <si>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</si>
  <si>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</si>
  <si>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</si>
  <si>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</si>
  <si>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</si>
  <si>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</si>
  <si>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</si>
  <si>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</si>
  <si>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</si>
  <si>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</si>
  <si>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</si>
  <si>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</si>
  <si>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</si>
  <si>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</si>
  <si>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</si>
  <si>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</si>
  <si>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</si>
  <si>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</si>
  <si>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</si>
  <si>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</si>
  <si>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</si>
  <si>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</si>
  <si>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</si>
  <si>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</si>
  <si>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</si>
  <si>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</si>
  <si>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</si>
  <si>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</si>
  <si>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</si>
  <si>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</si>
  <si>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</si>
  <si>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</si>
  <si>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</si>
  <si>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</si>
  <si>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</si>
  <si>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</si>
  <si>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</si>
  <si>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</si>
  <si>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</si>
  <si>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</si>
  <si>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</si>
  <si>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</si>
  <si>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</si>
  <si>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</si>
  <si>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</si>
  <si>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</si>
  <si>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</si>
  <si>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</si>
  <si>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</si>
  <si>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</si>
  <si>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</si>
  <si>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</si>
  <si>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</si>
  <si>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</si>
  <si>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</si>
  <si>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</si>
  <si>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</si>
  <si>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</si>
  <si>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</si>
  <si>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</si>
  <si>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</si>
  <si>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</si>
  <si>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</si>
  <si>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</si>
  <si>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</si>
  <si>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</si>
  <si>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</si>
  <si>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</si>
  <si>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</si>
  <si>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</si>
  <si>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</si>
  <si>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</si>
  <si>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</si>
  <si>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</si>
  <si>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</si>
  <si>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</si>
  <si>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</si>
  <si>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</si>
  <si>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</si>
  <si>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</si>
  <si>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</si>
  <si>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</si>
  <si>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</si>
  <si>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</si>
  <si>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</si>
  <si>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</si>
  <si>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</si>
  <si>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</si>
  <si>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</si>
  <si>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</si>
  <si>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</si>
  <si>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</si>
  <si>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</si>
  <si>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</si>
  <si>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</si>
  <si>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</si>
  <si>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</si>
  <si>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</si>
  <si>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</si>
  <si>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</si>
  <si>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</si>
  <si>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</si>
  <si>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</si>
  <si>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</si>
  <si>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</si>
  <si>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</si>
  <si>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</si>
  <si>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</si>
  <si>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</si>
  <si>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</si>
  <si>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</si>
  <si>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</si>
  <si>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</si>
  <si>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</si>
  <si>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</si>
  <si>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</si>
  <si>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</si>
  <si>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</si>
  <si>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</si>
  <si>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</si>
  <si>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</si>
  <si>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</si>
  <si>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</si>
  <si>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</si>
  <si>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</si>
  <si>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</si>
  <si>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</si>
  <si>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</si>
  <si>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</si>
  <si>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</si>
  <si>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</si>
  <si>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</si>
  <si>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</si>
  <si>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</si>
  <si>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</si>
  <si>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</si>
  <si>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</si>
  <si>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</si>
  <si>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</si>
  <si>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</si>
  <si>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</si>
  <si>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</si>
  <si>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</si>
  <si>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</si>
  <si>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</si>
  <si>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</si>
  <si>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</si>
  <si>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</si>
  <si>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</si>
  <si>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</si>
  <si>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</si>
  <si>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</si>
  <si>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</si>
  <si>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</si>
  <si>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</si>
  <si>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</si>
  <si>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</si>
  <si>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</si>
  <si>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</si>
  <si>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</si>
  <si>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</si>
  <si>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</si>
  <si>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</si>
  <si>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</si>
  <si>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</si>
  <si>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</si>
  <si>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</si>
  <si>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</si>
  <si>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</si>
  <si>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</si>
  <si>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</si>
  <si>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</si>
  <si>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</si>
  <si>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</si>
  <si>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</si>
  <si>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</si>
  <si>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</si>
  <si>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</si>
  <si>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</si>
  <si>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</si>
  <si>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</si>
  <si>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</si>
  <si>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</si>
  <si>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</si>
  <si>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</si>
  <si>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</si>
  <si>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</si>
  <si>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</si>
  <si>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</si>
  <si>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</si>
  <si>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</si>
  <si>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</si>
  <si>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</si>
  <si>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</si>
  <si>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</si>
  <si>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</si>
  <si>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</si>
  <si>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</si>
  <si>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</si>
  <si>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</si>
  <si>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</si>
  <si>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</si>
  <si>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</si>
  <si>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</si>
  <si>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</si>
  <si>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</si>
  <si>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</si>
  <si>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</si>
  <si>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</si>
  <si>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</si>
  <si>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</si>
  <si>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</si>
  <si>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</si>
  <si>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</si>
  <si>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</si>
  <si>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</si>
  <si>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</si>
  <si>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</si>
  <si>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</si>
  <si>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</si>
  <si>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</si>
  <si>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</si>
  <si>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</si>
  <si>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</si>
  <si>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</si>
  <si>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</si>
  <si>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</si>
  <si>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</si>
  <si>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</si>
  <si>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</si>
  <si>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</si>
  <si>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</si>
  <si>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</si>
  <si>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</si>
  <si>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</si>
  <si>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</si>
  <si>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</si>
  <si>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</si>
  <si>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</si>
  <si>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</si>
  <si>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</si>
  <si>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</si>
  <si>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</si>
  <si>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</si>
  <si>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</si>
  <si>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</si>
  <si>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</si>
  <si>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</si>
  <si>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</si>
  <si>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</si>
  <si>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</si>
  <si>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</si>
  <si>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</si>
  <si>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</si>
  <si>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</si>
  <si>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</si>
  <si>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</si>
  <si>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</si>
  <si>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</si>
  <si>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</si>
  <si>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</si>
  <si>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</si>
  <si>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</si>
  <si>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</si>
  <si>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</si>
  <si>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</si>
  <si>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</si>
  <si>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</si>
  <si>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</si>
  <si>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</si>
  <si>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</si>
  <si>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</si>
  <si>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</si>
  <si>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</si>
  <si>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</si>
  <si>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</si>
  <si>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</si>
  <si>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</si>
  <si>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</si>
  <si>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</si>
  <si>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</si>
  <si>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</si>
  <si>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</si>
  <si>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</si>
  <si>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</si>
  <si>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</si>
  <si>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</si>
  <si>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</si>
  <si>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</si>
  <si>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</si>
  <si>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</si>
  <si>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</si>
  <si>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</si>
  <si>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</si>
  <si>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</si>
  <si>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</si>
  <si>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</si>
  <si>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</si>
  <si>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</si>
  <si>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</si>
  <si>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</si>
  <si>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</si>
  <si>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</si>
  <si>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</si>
  <si>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</si>
  <si>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</si>
  <si>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</si>
  <si>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</si>
  <si>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</si>
  <si>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</si>
  <si>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</si>
  <si>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</si>
  <si>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</si>
  <si>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</si>
  <si>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</si>
  <si>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</si>
  <si>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</si>
  <si>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</si>
  <si>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</si>
  <si>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</si>
  <si>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</si>
  <si>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</si>
  <si>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</si>
  <si>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</si>
  <si>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</si>
  <si>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</si>
  <si>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</si>
  <si>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</si>
  <si>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</si>
  <si>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</si>
  <si>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</si>
  <si>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</si>
  <si>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</si>
  <si>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</si>
  <si>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</si>
  <si>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</si>
  <si>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</si>
  <si>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</si>
  <si>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</si>
  <si>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</si>
  <si>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</si>
  <si>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</si>
  <si>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</si>
  <si>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</si>
  <si>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</si>
  <si>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</si>
  <si>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</si>
  <si>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</si>
  <si>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</si>
  <si>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</si>
  <si>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</si>
  <si>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</si>
  <si>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</si>
  <si>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</si>
  <si>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</si>
  <si>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</si>
  <si>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</si>
  <si>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</si>
  <si>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</si>
  <si>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</si>
  <si>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</si>
  <si>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</si>
  <si>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</si>
  <si>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</si>
  <si>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</si>
  <si>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</si>
  <si>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</si>
  <si>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</si>
  <si>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</si>
  <si>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</si>
  <si>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</si>
  <si>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</si>
  <si>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</si>
  <si>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</si>
  <si>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</si>
  <si>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</si>
  <si>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</si>
  <si>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</si>
  <si>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</si>
  <si>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</si>
  <si>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</si>
  <si>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</si>
  <si>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</si>
  <si>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</si>
  <si>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</si>
  <si>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</si>
  <si>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</si>
  <si>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</si>
  <si>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</si>
  <si>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</si>
  <si>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</si>
  <si>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</si>
  <si>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</si>
  <si>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</si>
  <si>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</si>
  <si>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</si>
  <si>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</si>
  <si>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</si>
  <si>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</si>
  <si>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</si>
  <si>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</si>
  <si>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</si>
  <si>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</si>
  <si>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</si>
  <si>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</si>
  <si>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</si>
  <si>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</si>
  <si>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</si>
  <si>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</si>
  <si>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</si>
  <si>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</si>
  <si>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</si>
  <si>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</si>
  <si>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</si>
  <si>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</si>
  <si>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</si>
  <si>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</si>
  <si>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</si>
  <si>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</si>
  <si>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</si>
  <si>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</si>
  <si>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</si>
  <si>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</si>
  <si>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</si>
  <si>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</si>
  <si>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</si>
  <si>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</si>
  <si>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</si>
  <si>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</si>
  <si>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</si>
  <si>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</si>
  <si>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</si>
  <si>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</si>
  <si>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</si>
  <si>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</si>
  <si>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</si>
  <si>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</si>
  <si>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</si>
  <si>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</si>
  <si>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</si>
  <si>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</si>
  <si>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</si>
  <si>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</si>
  <si>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</si>
  <si>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</si>
  <si>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</si>
  <si>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</si>
  <si>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</si>
  <si>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</si>
  <si>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</si>
  <si>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</si>
  <si>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</si>
  <si>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</si>
  <si>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</si>
  <si>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</si>
  <si>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</si>
  <si>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</si>
  <si>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</si>
  <si>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</si>
  <si>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</si>
  <si>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</si>
  <si>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</si>
  <si>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</si>
  <si>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</si>
  <si>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</si>
  <si>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</si>
  <si>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</si>
  <si>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</si>
  <si>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</si>
  <si>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</si>
  <si>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</si>
  <si>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</si>
  <si>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</si>
  <si>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</si>
  <si>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</si>
  <si>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</si>
  <si>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</si>
  <si>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</si>
  <si>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</si>
  <si>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</si>
  <si>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</si>
  <si>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</si>
  <si>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</si>
  <si>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</si>
  <si>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</si>
  <si>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</si>
  <si>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</si>
  <si>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</si>
  <si>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</si>
  <si>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</si>
  <si>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</si>
  <si>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</si>
  <si>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</si>
  <si>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</si>
  <si>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</si>
  <si>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</si>
  <si>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</si>
  <si>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</si>
  <si>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</si>
  <si>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</si>
  <si>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</si>
  <si>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</si>
  <si>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</si>
  <si>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</si>
  <si>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</si>
  <si>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</si>
  <si>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</si>
  <si>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</si>
  <si>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</si>
  <si>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</si>
  <si>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</si>
  <si>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</si>
  <si>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</si>
  <si>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</si>
  <si>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</si>
  <si>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</si>
  <si>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</si>
  <si>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</si>
  <si>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</si>
  <si>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</si>
  <si>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</si>
  <si>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</si>
  <si>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</si>
  <si>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</si>
  <si>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</si>
  <si>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</si>
  <si>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</si>
  <si>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</si>
  <si>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</si>
  <si>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</si>
  <si>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</si>
  <si>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</si>
  <si>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</si>
  <si>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</si>
  <si>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</si>
  <si>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</si>
  <si>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</si>
  <si>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</si>
  <si>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</si>
  <si>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</si>
  <si>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</si>
  <si>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</si>
  <si>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</si>
  <si>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</si>
  <si>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</si>
  <si>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</si>
  <si>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</si>
  <si>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</si>
  <si>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</si>
  <si>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</si>
  <si>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</si>
  <si>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</si>
  <si>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</si>
  <si>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</si>
  <si>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</si>
  <si>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</si>
  <si>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</si>
  <si>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</si>
  <si>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</si>
  <si>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</si>
  <si>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</si>
  <si>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</si>
  <si>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</si>
  <si>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</si>
  <si>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</si>
  <si>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</si>
  <si>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</si>
  <si>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</si>
  <si>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</si>
  <si>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</si>
  <si>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</si>
  <si>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</si>
  <si>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</si>
  <si>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</si>
  <si>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</si>
  <si>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</si>
  <si>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</si>
  <si>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</si>
  <si>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</si>
  <si>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</si>
  <si>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</si>
  <si>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</si>
  <si>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</si>
  <si>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</si>
  <si>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</si>
  <si>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</si>
  <si>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</si>
  <si>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</si>
  <si>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</si>
  <si>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</si>
  <si>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</si>
  <si>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</si>
  <si>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</si>
  <si>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</si>
  <si>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</si>
  <si>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</si>
  <si>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</si>
  <si>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</si>
  <si>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</si>
  <si>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</si>
  <si>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</si>
  <si>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</si>
  <si>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</si>
  <si>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</si>
  <si>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</si>
  <si>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</si>
  <si>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</si>
  <si>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</si>
  <si>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</si>
  <si>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</si>
  <si>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</si>
  <si>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</si>
  <si>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</si>
  <si>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</si>
  <si>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</si>
  <si>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</si>
  <si>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</si>
  <si>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</si>
  <si>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</si>
  <si>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</si>
  <si>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</si>
  <si>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</si>
  <si>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</si>
  <si>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</si>
  <si>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</si>
  <si>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</si>
  <si>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</si>
  <si>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</si>
  <si>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</si>
  <si>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</si>
  <si>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</si>
  <si>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</si>
  <si>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</si>
  <si>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</si>
  <si>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</si>
  <si>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</si>
  <si>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</si>
  <si>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</si>
  <si>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</si>
  <si>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</si>
  <si>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</si>
  <si>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</si>
  <si>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</si>
  <si>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</si>
  <si>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</si>
  <si>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</si>
  <si>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</si>
  <si>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</si>
  <si>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</si>
  <si>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</si>
  <si>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</si>
  <si>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</si>
  <si>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</si>
  <si>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</si>
  <si>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</si>
  <si>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</si>
  <si>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</si>
  <si>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</si>
  <si>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</si>
  <si>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</si>
  <si>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</si>
  <si>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</si>
  <si>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</si>
  <si>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</si>
  <si>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</si>
  <si>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</si>
  <si>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</si>
  <si>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</si>
  <si>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</si>
  <si>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</si>
  <si>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</si>
  <si>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</si>
  <si>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</si>
  <si>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</si>
  <si>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</si>
  <si>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</si>
  <si>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</si>
  <si>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</si>
  <si>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</si>
  <si>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</si>
  <si>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</si>
  <si>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</si>
  <si>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</si>
  <si>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</si>
  <si>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</si>
  <si>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</si>
  <si>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</si>
  <si>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</si>
  <si>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</si>
  <si>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</si>
  <si>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</si>
  <si>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</si>
  <si>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</si>
  <si>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</si>
  <si>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</si>
  <si>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</si>
  <si>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</si>
  <si>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</si>
  <si>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</si>
  <si>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</si>
  <si>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</si>
  <si>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</si>
  <si>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</si>
  <si>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</si>
  <si>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</si>
  <si>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</si>
  <si>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</si>
  <si>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</si>
  <si>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</si>
  <si>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</si>
  <si>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</si>
  <si>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</si>
  <si>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</si>
  <si>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</si>
  <si>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</si>
  <si>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</si>
  <si>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</si>
  <si>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</si>
  <si>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</si>
  <si>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</si>
  <si>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</si>
  <si>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</si>
  <si>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</si>
  <si>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</si>
  <si>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</si>
  <si>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</si>
  <si>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</si>
  <si>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</si>
  <si>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</si>
  <si>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</si>
  <si>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</si>
  <si>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</si>
  <si>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</si>
  <si>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</si>
  <si>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</si>
  <si>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</si>
  <si>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</si>
  <si>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</si>
  <si>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</si>
  <si>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</si>
  <si>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</si>
  <si>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</si>
  <si>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</si>
  <si>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</si>
  <si>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</si>
  <si>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</si>
  <si>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</si>
  <si>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</si>
  <si>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</si>
  <si>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</si>
  <si>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</si>
  <si>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</si>
  <si>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</si>
  <si>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</si>
  <si>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</si>
  <si>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</si>
  <si>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</si>
  <si>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</si>
  <si>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</si>
  <si>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</si>
  <si>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</si>
  <si>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</si>
  <si>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</si>
  <si>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</si>
  <si>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</si>
  <si>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</si>
  <si>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</si>
  <si>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</si>
  <si>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</si>
  <si>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</si>
  <si>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</si>
  <si>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</si>
  <si>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</si>
  <si>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</si>
  <si>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</si>
  <si>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</si>
  <si>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</si>
  <si>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</si>
  <si>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</si>
  <si>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</si>
  <si>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</si>
  <si>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</si>
  <si>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</si>
  <si>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</si>
  <si>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</si>
  <si>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</si>
  <si>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</si>
  <si>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</si>
  <si>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</si>
  <si>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</si>
  <si>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</si>
  <si>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</si>
  <si>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</si>
  <si>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</si>
  <si>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</si>
  <si>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</si>
  <si>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</si>
  <si>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</si>
  <si>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</si>
  <si>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</si>
  <si>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</si>
  <si>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</si>
  <si>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</si>
  <si>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</si>
  <si>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</si>
  <si>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</si>
  <si>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</si>
  <si>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</si>
  <si>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</si>
  <si>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</si>
  <si>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</si>
  <si>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</si>
  <si>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</si>
  <si>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</si>
  <si>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</si>
  <si>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</si>
  <si>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</si>
  <si>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</si>
  <si>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</si>
  <si>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</si>
  <si>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</si>
  <si>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</si>
  <si>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</si>
  <si>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</si>
  <si>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</si>
  <si>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</si>
  <si>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</si>
  <si>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</si>
  <si>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</si>
  <si>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</si>
  <si>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</si>
  <si>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</si>
  <si>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</si>
  <si>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</si>
  <si>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</si>
  <si>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</si>
  <si>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</si>
  <si>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</si>
  <si>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</si>
  <si>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</si>
  <si>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</si>
  <si>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</si>
  <si>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</si>
  <si>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</si>
  <si>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</si>
  <si>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</si>
  <si>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</si>
  <si>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</si>
  <si>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</si>
  <si>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</si>
  <si>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</si>
  <si>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</si>
  <si>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</si>
  <si>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</si>
  <si>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</si>
  <si>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</si>
  <si>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</si>
  <si>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</si>
  <si>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</si>
  <si>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</si>
  <si>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</si>
  <si>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</si>
  <si>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</si>
  <si>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</si>
  <si>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</si>
  <si>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</si>
  <si>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</si>
  <si>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</si>
  <si>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</si>
  <si>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</si>
  <si>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</si>
  <si>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</si>
  <si>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</si>
  <si>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</si>
  <si>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</si>
  <si>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</si>
  <si>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</si>
  <si>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</si>
  <si>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</si>
  <si>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</si>
  <si>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</si>
  <si>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</si>
  <si>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</si>
  <si>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</si>
  <si>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</si>
  <si>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</si>
  <si>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</si>
  <si>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</si>
  <si>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</si>
  <si>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</si>
  <si>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</si>
  <si>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</si>
  <si>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</si>
  <si>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</si>
  <si>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</si>
  <si>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</si>
  <si>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</si>
  <si>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</si>
  <si>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</si>
  <si>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</si>
  <si>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</si>
  <si>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</si>
  <si>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</si>
  <si>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</si>
  <si>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</si>
  <si>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</si>
  <si>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</si>
  <si>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</si>
  <si>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</si>
  <si>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</si>
  <si>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</si>
  <si>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</si>
  <si>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</si>
  <si>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</si>
  <si>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</si>
  <si>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</si>
  <si>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</si>
  <si>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</si>
  <si>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</si>
  <si>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</si>
  <si>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</si>
  <si>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</si>
  <si>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</si>
  <si>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</si>
  <si>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</si>
  <si>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</si>
  <si>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</si>
  <si>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</si>
  <si>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</si>
  <si>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</si>
  <si>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</si>
  <si>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</si>
  <si>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</si>
  <si>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</si>
  <si>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</si>
  <si>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</si>
  <si>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</si>
  <si>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</si>
  <si>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</si>
  <si>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</si>
  <si>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</si>
  <si>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</si>
  <si>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</si>
  <si>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</si>
  <si>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</si>
  <si>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</si>
  <si>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</si>
  <si>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</si>
  <si>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</si>
  <si>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</si>
  <si>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</si>
  <si>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</si>
  <si>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</si>
  <si>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</si>
  <si>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</si>
  <si>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</si>
  <si>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</si>
  <si>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</si>
  <si>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</si>
  <si>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</si>
  <si>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</si>
  <si>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</si>
  <si>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</si>
  <si>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</si>
  <si>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</si>
  <si>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</si>
  <si>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</si>
  <si>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</si>
  <si>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</si>
  <si>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</si>
  <si>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</si>
  <si>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</si>
  <si>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</si>
  <si>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</si>
  <si>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</si>
  <si>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</si>
  <si>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</si>
  <si>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</si>
  <si>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</si>
  <si>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</si>
  <si>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</si>
  <si>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</si>
  <si>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</si>
  <si>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</si>
  <si>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</si>
  <si>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</si>
  <si>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</si>
  <si>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</si>
  <si>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</si>
  <si>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</si>
  <si>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</si>
  <si>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</si>
  <si>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</si>
  <si>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</si>
  <si>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</si>
  <si>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</si>
  <si>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</si>
  <si>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</si>
  <si>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</si>
  <si>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</si>
  <si>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</si>
  <si>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</si>
  <si>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</si>
  <si>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</si>
  <si>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</si>
  <si>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</si>
  <si>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</si>
  <si>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</si>
  <si>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</si>
  <si>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</si>
  <si>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</si>
  <si>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</si>
  <si>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</si>
  <si>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</si>
  <si>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</si>
  <si>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</si>
  <si>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</si>
  <si>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</si>
  <si>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</si>
  <si>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</si>
  <si>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</si>
  <si>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</si>
  <si>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</si>
  <si>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</si>
  <si>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</si>
  <si>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</si>
  <si>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</si>
  <si>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</si>
  <si>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</si>
  <si>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</si>
  <si>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</si>
  <si>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</si>
  <si>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</si>
  <si>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</si>
  <si>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</si>
  <si>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</si>
  <si>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</si>
  <si>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</si>
  <si>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</si>
  <si>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</si>
  <si>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</si>
  <si>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</si>
  <si>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</si>
  <si>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</si>
  <si>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</si>
  <si>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</si>
  <si>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</si>
  <si>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</si>
  <si>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</si>
  <si>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</si>
  <si>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</si>
  <si>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</si>
  <si>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</si>
  <si>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</si>
  <si>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</si>
  <si>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</si>
  <si>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</si>
  <si>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</si>
  <si>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</si>
  <si>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</si>
  <si>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</si>
  <si>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</si>
  <si>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</si>
  <si>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</si>
  <si>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</si>
  <si>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</si>
  <si>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</si>
  <si>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</si>
  <si>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</si>
  <si>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</si>
  <si>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</si>
  <si>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</si>
  <si>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</si>
  <si>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</si>
  <si>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</si>
  <si>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</si>
  <si>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</si>
  <si>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</si>
  <si>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</si>
  <si>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</si>
  <si>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</si>
  <si>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</si>
  <si>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</si>
  <si>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</si>
  <si>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</si>
  <si>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</si>
  <si>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</si>
  <si>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</si>
  <si>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</si>
  <si>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</si>
  <si>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</si>
  <si>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</si>
  <si>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</si>
  <si>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</si>
  <si>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</si>
  <si>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</si>
  <si>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</si>
  <si>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</si>
  <si>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</si>
  <si>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</si>
  <si>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</si>
  <si>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</si>
  <si>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</si>
  <si>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</si>
  <si>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</si>
  <si>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</si>
  <si>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</si>
  <si>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</si>
  <si>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</si>
  <si>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</si>
  <si>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</si>
  <si>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</si>
  <si>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</si>
  <si>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</si>
  <si>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</si>
  <si>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</si>
  <si>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</si>
  <si>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</si>
  <si>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</si>
  <si>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</si>
  <si>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</si>
  <si>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</si>
  <si>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</si>
  <si>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</si>
  <si>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</si>
  <si>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</si>
  <si>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</si>
  <si>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</si>
  <si>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</si>
  <si>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</si>
  <si>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</si>
  <si>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</si>
  <si>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</si>
  <si>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</si>
  <si>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</si>
  <si>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</si>
  <si>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</si>
  <si>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</si>
  <si>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</si>
  <si>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</si>
  <si>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</si>
  <si>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</si>
  <si>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</si>
  <si>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</si>
  <si>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</si>
  <si>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</si>
  <si>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</si>
  <si>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</si>
  <si>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</si>
  <si>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</si>
  <si>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</si>
  <si>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</si>
  <si>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</si>
  <si>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</si>
  <si>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</si>
  <si>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</si>
  <si>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</si>
  <si>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</si>
  <si>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</si>
  <si>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</si>
  <si>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</si>
  <si>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</si>
  <si>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</si>
  <si>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</si>
  <si>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</si>
  <si>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</si>
  <si>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</si>
  <si>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</si>
  <si>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</si>
  <si>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</si>
  <si>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</si>
  <si>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</si>
  <si>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</si>
  <si>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</si>
  <si>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</si>
  <si>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</si>
  <si>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</si>
  <si>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</si>
  <si>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</si>
  <si>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</si>
  <si>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</si>
  <si>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</si>
  <si>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</si>
  <si>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</si>
  <si>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</si>
  <si>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</si>
  <si>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</si>
  <si>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</si>
  <si>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</si>
  <si>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</si>
  <si>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</si>
  <si>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</si>
  <si>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</si>
  <si>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</si>
  <si>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</si>
  <si>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</si>
  <si>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</si>
  <si>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</si>
  <si>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</si>
  <si>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</si>
  <si>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</si>
  <si>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</si>
  <si>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</si>
  <si>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</si>
  <si>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</si>
  <si>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</si>
  <si>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</si>
  <si>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</si>
  <si>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</si>
  <si>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</si>
  <si>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</si>
  <si>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</si>
  <si>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</si>
  <si>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</si>
  <si>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</si>
  <si>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</si>
  <si>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</si>
  <si>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</si>
  <si>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</si>
  <si>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</si>
  <si>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</si>
  <si>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</si>
  <si>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</si>
  <si>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</si>
  <si>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</si>
  <si>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</si>
  <si>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</si>
  <si>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</si>
  <si>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</si>
  <si>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</si>
  <si>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</si>
  <si>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</si>
  <si>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</si>
  <si>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</si>
  <si>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</si>
  <si>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</si>
  <si>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</si>
  <si>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</si>
  <si>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</si>
  <si>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</si>
  <si>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</si>
  <si>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</si>
  <si>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</si>
  <si>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</si>
  <si>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</si>
  <si>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</si>
  <si>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</si>
  <si>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</si>
  <si>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</si>
  <si>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</si>
  <si>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</si>
  <si>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</si>
  <si>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</si>
  <si>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</si>
  <si>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</si>
  <si>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</si>
  <si>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</si>
  <si>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</si>
  <si>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</si>
  <si>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</si>
  <si>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</si>
  <si>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</si>
  <si>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</si>
  <si>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</si>
  <si>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</si>
  <si>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</si>
  <si>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</si>
  <si>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</si>
  <si>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</si>
  <si>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</si>
  <si>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</si>
  <si>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</si>
  <si>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</si>
  <si>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</si>
  <si>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</si>
  <si>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</si>
  <si>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</si>
  <si>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</si>
  <si>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</si>
  <si>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</si>
  <si>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</si>
  <si>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</si>
  <si>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</si>
  <si>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</si>
  <si>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</si>
  <si>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</si>
  <si>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</si>
  <si>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</si>
  <si>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</si>
  <si>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</si>
  <si>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</si>
  <si>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</si>
  <si>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</si>
  <si>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</si>
  <si>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</si>
  <si>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</si>
  <si>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</si>
  <si>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</si>
  <si>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</si>
  <si>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</si>
  <si>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</si>
  <si>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</si>
  <si>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</si>
  <si>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</si>
  <si>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</si>
  <si>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</si>
  <si>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</si>
  <si>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</si>
  <si>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</si>
  <si>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</si>
  <si>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</si>
  <si>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</si>
  <si>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</si>
  <si>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</si>
  <si>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</si>
  <si>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</si>
  <si>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</si>
  <si>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</si>
  <si>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</si>
  <si>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</si>
  <si>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</si>
  <si>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</si>
  <si>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</si>
  <si>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</si>
  <si>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</si>
  <si>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</si>
  <si>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</si>
  <si>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</si>
  <si>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</si>
  <si>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</si>
  <si>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</si>
  <si>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</si>
  <si>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</si>
  <si>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</si>
  <si>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</si>
  <si>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</si>
  <si>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</si>
  <si>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</si>
  <si>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</si>
  <si>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</si>
  <si>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</si>
  <si>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</si>
  <si>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</si>
  <si>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</si>
  <si>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</si>
  <si>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</si>
  <si>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</si>
  <si>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</si>
  <si>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</si>
  <si>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</si>
  <si>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</si>
  <si>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</si>
  <si>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</si>
  <si>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</si>
  <si>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</si>
  <si>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</si>
  <si>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</si>
  <si>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</si>
  <si>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</si>
  <si>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</si>
  <si>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</si>
  <si>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</si>
  <si>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</si>
  <si>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</si>
  <si>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</si>
  <si>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</si>
  <si>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</si>
  <si>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</si>
  <si>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</si>
  <si>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</si>
  <si>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</si>
  <si>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</si>
  <si>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</si>
  <si>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</si>
  <si>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</si>
  <si>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</si>
  <si>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</si>
  <si>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</si>
  <si>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</si>
  <si>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</si>
  <si>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</si>
  <si>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</si>
  <si>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</si>
  <si>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</si>
  <si>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</si>
  <si>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</si>
  <si>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</si>
  <si>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</si>
  <si>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</si>
  <si>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</si>
  <si>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</si>
  <si>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</si>
  <si>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</si>
  <si>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</si>
  <si>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</si>
  <si>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</si>
  <si>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</si>
  <si>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</si>
  <si>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</si>
  <si>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</si>
  <si>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</si>
  <si>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</si>
  <si>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</si>
  <si>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</si>
  <si>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</si>
  <si>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</si>
  <si>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</si>
  <si>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</si>
  <si>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</si>
  <si>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</si>
  <si>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</si>
  <si>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</si>
  <si>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</si>
  <si>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</si>
  <si>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</si>
  <si>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</si>
  <si>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</si>
  <si>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</si>
  <si>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</si>
  <si>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</si>
  <si>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</si>
  <si>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</si>
  <si>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</si>
  <si>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</si>
  <si>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</si>
  <si>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</si>
  <si>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</si>
  <si>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</si>
  <si>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</si>
  <si>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</si>
  <si>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</si>
  <si>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</si>
  <si>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</si>
  <si>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</si>
  <si>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</si>
  <si>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</si>
  <si>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</si>
  <si>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</si>
  <si>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</si>
  <si>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</si>
  <si>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</si>
  <si>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</si>
  <si>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</si>
  <si>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</si>
  <si>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</si>
  <si>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</si>
  <si>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</si>
  <si>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</si>
  <si>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</si>
  <si>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</si>
  <si>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</si>
  <si>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</si>
  <si>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</si>
  <si>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</si>
  <si>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</si>
  <si>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</si>
  <si>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</si>
  <si>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</si>
  <si>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</si>
  <si>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</si>
  <si>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</si>
  <si>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</si>
  <si>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</si>
  <si>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</si>
  <si>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</si>
  <si>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</si>
  <si>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</si>
  <si>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</si>
  <si>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</si>
  <si>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</si>
  <si>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</si>
  <si>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</si>
  <si>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</si>
  <si>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</si>
  <si>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</si>
  <si>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</si>
  <si>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</si>
  <si>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</si>
  <si>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</si>
  <si>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</si>
  <si>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</si>
  <si>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</si>
  <si>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</si>
  <si>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</si>
  <si>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</si>
  <si>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</si>
  <si>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</si>
  <si>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</si>
  <si>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</si>
  <si>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</si>
  <si>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</si>
  <si>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</si>
  <si>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</si>
  <si>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</si>
  <si>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</si>
  <si>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</si>
  <si>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</si>
  <si>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</si>
  <si>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</si>
  <si>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</si>
  <si>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</si>
  <si>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</si>
  <si>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</si>
  <si>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</si>
  <si>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</si>
  <si>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</si>
  <si>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</si>
  <si>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</si>
  <si>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</si>
  <si>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</si>
  <si>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</si>
  <si>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</si>
  <si>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</si>
  <si>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</si>
  <si>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</si>
  <si>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</si>
  <si>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</si>
  <si>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</si>
  <si>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</si>
  <si>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</si>
  <si>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</si>
  <si>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</si>
  <si>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</si>
  <si>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</si>
  <si>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</si>
  <si>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</si>
  <si>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</si>
  <si>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</si>
  <si>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</si>
  <si>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</si>
  <si>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</si>
  <si>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</si>
  <si>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</si>
  <si>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</si>
  <si>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</si>
  <si>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</si>
  <si>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</si>
  <si>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</si>
  <si>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</si>
  <si>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</si>
  <si>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</si>
  <si>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</si>
  <si>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</si>
  <si>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</si>
  <si>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</si>
  <si>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</si>
  <si>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</si>
  <si>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</si>
  <si>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</si>
  <si>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</si>
  <si>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</si>
  <si>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</si>
  <si>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</si>
  <si>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</si>
  <si>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</si>
  <si>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</si>
  <si>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</si>
  <si>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</si>
  <si>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</si>
  <si>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</si>
  <si>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</si>
  <si>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</si>
  <si>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</si>
  <si>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</si>
  <si>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</si>
  <si>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</si>
  <si>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</si>
  <si>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</si>
  <si>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</si>
  <si>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</si>
  <si>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</si>
  <si>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</si>
  <si>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</si>
  <si>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</si>
  <si>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</si>
  <si>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</si>
  <si>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</si>
  <si>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</si>
  <si>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</si>
  <si>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</si>
  <si>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</si>
  <si>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</si>
  <si>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</si>
  <si>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</si>
  <si>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</si>
  <si>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</si>
  <si>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</si>
  <si>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</si>
  <si>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</si>
  <si>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</si>
  <si>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</si>
  <si>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</si>
  <si>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</si>
  <si>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</si>
  <si>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</si>
  <si>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</si>
  <si>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</si>
  <si>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</si>
  <si>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</si>
  <si>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</si>
  <si>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</si>
  <si>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</si>
  <si>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</si>
  <si>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</si>
  <si>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</si>
  <si>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</si>
  <si>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</si>
  <si>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</si>
  <si>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</si>
  <si>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</si>
  <si>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</si>
  <si>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</si>
  <si>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</si>
  <si>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</si>
  <si>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</si>
  <si>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</si>
  <si>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</si>
  <si>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</si>
  <si>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</si>
  <si>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</si>
  <si>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</si>
  <si>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</si>
  <si>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</si>
  <si>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</si>
  <si>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</si>
  <si>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</si>
  <si>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</si>
  <si>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</si>
  <si>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</si>
  <si>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</si>
  <si>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</si>
  <si>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</si>
  <si>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</si>
  <si>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</si>
  <si>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</si>
  <si>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</si>
  <si>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</si>
  <si>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</si>
  <si>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</si>
  <si>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</si>
  <si>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</si>
  <si>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</si>
  <si>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</si>
  <si>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</si>
  <si>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</si>
  <si>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</si>
  <si>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</si>
  <si>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</si>
  <si>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</si>
  <si>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</si>
  <si>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</si>
  <si>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</si>
  <si>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</si>
  <si>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</si>
  <si>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</si>
  <si>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</si>
  <si>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</si>
  <si>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</si>
  <si>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</si>
  <si>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</si>
  <si>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</si>
  <si>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</si>
  <si>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</si>
  <si>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</si>
  <si>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</si>
  <si>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</si>
  <si>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</si>
  <si>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</si>
  <si>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</si>
  <si>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</si>
  <si>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</si>
  <si>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</si>
  <si>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</si>
  <si>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</si>
  <si>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</si>
  <si>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</si>
  <si>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</si>
  <si>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</si>
  <si>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</si>
  <si>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</si>
  <si>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</si>
  <si>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</si>
  <si>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</si>
  <si>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</si>
  <si>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</si>
  <si>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</si>
  <si>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</si>
  <si>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</si>
  <si>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</si>
  <si>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</si>
  <si>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</si>
  <si>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</si>
  <si>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</si>
  <si>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</si>
  <si>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</si>
  <si>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</si>
  <si>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</si>
  <si>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</si>
  <si>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</si>
  <si>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</si>
  <si>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</si>
  <si>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</si>
  <si>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</si>
  <si>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</si>
  <si>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</si>
  <si>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</si>
  <si>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</si>
  <si>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</si>
  <si>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</si>
  <si>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</si>
  <si>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</si>
  <si>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</si>
  <si>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</si>
  <si>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</si>
  <si>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</si>
  <si>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</si>
  <si>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</si>
  <si>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</si>
  <si>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</si>
  <si>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</si>
  <si>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</si>
  <si>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</si>
  <si>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</si>
  <si>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</si>
  <si>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</si>
  <si>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</si>
  <si>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</si>
  <si>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</si>
  <si>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</si>
  <si>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</si>
  <si>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</si>
  <si>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</si>
  <si>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</si>
  <si>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</si>
  <si>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</si>
  <si>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</si>
  <si>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</si>
  <si>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</si>
  <si>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</si>
  <si>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</si>
  <si>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</si>
  <si>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</si>
  <si>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</si>
  <si>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</si>
  <si>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</si>
  <si>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</si>
  <si>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</si>
  <si>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</si>
  <si>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</si>
  <si>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</si>
  <si>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</si>
  <si>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</si>
  <si>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</si>
  <si>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</si>
  <si>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</si>
  <si>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</si>
  <si>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</si>
  <si>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</si>
  <si>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</si>
  <si>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</si>
  <si>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</si>
  <si>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</si>
  <si>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</si>
  <si>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</si>
  <si>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</si>
  <si>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</si>
  <si>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</si>
  <si>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</si>
  <si>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</si>
  <si>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</si>
  <si>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</si>
  <si>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</si>
  <si>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</si>
  <si>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</si>
  <si>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</si>
  <si>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</si>
  <si>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</si>
  <si>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</si>
  <si>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</si>
  <si>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</si>
  <si>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</si>
  <si>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</si>
  <si>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</si>
  <si>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</si>
  <si>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</si>
  <si>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</si>
  <si>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</si>
  <si>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</si>
  <si>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</si>
  <si>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</si>
  <si>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</si>
  <si>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</si>
  <si>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</si>
  <si>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</si>
  <si>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</si>
  <si>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</si>
  <si>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</si>
  <si>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</si>
  <si>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</si>
  <si>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</si>
  <si>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</si>
  <si>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</si>
  <si>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</si>
  <si>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</si>
  <si>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</si>
  <si>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</si>
  <si>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</si>
  <si>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</si>
  <si>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</si>
  <si>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</si>
  <si>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</si>
  <si>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</si>
  <si>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</si>
  <si>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</si>
  <si>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</si>
  <si>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</si>
  <si>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</si>
  <si>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</si>
  <si>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</si>
  <si>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</si>
  <si>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</si>
  <si>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</si>
  <si>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</si>
  <si>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</si>
  <si>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</si>
  <si>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</si>
  <si>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</si>
  <si>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</si>
  <si>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</si>
  <si>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</si>
  <si>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</si>
  <si>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</si>
  <si>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</si>
  <si>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</si>
  <si>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</si>
  <si>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</si>
  <si>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</si>
  <si>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</si>
  <si>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</si>
  <si>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</si>
  <si>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</si>
  <si>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</si>
  <si>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</si>
  <si>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</si>
  <si>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</si>
  <si>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</si>
  <si>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</si>
  <si>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</si>
  <si>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</si>
  <si>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</si>
  <si>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</si>
  <si>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</si>
  <si>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</si>
  <si>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</si>
  <si>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</si>
  <si>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</si>
  <si>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</si>
  <si>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</si>
  <si>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</si>
  <si>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</si>
  <si>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</si>
  <si>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</si>
  <si>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</si>
  <si>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</si>
  <si>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</si>
  <si>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</si>
  <si>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</si>
  <si>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</si>
  <si>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</si>
  <si>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</si>
  <si>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</si>
  <si>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</si>
  <si>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</si>
  <si>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</si>
  <si>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</si>
  <si>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</si>
  <si>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</si>
  <si>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</si>
  <si>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</si>
  <si>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</si>
  <si>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</si>
  <si>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</si>
  <si>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</si>
  <si>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</si>
  <si>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</si>
  <si>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</si>
  <si>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</si>
  <si>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</si>
  <si>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</si>
  <si>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</si>
  <si>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</si>
  <si>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</si>
  <si>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</si>
  <si>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</si>
  <si>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</si>
  <si>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</si>
  <si>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</si>
  <si>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</si>
  <si>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</si>
  <si>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</si>
  <si>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</si>
  <si>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</si>
  <si>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</si>
  <si>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</si>
  <si>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</si>
  <si>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</si>
  <si>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</si>
  <si>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</si>
  <si>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</si>
  <si>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</si>
  <si>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</si>
  <si>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</si>
  <si>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</si>
  <si>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</si>
  <si>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</si>
  <si>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</si>
  <si>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</si>
  <si>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</si>
  <si>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</si>
  <si>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</si>
  <si>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</si>
  <si>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</si>
  <si>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</si>
  <si>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</si>
  <si>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</si>
  <si>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</si>
  <si>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</si>
  <si>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</si>
  <si>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</si>
  <si>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</si>
  <si>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</si>
  <si>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</si>
  <si>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</si>
  <si>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</si>
  <si>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</si>
  <si>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</si>
  <si>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</si>
  <si>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</si>
  <si>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</si>
  <si>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</si>
  <si>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</si>
  <si>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</si>
  <si>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</si>
  <si>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</si>
  <si>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</si>
  <si>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</si>
  <si>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</si>
  <si>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</si>
  <si>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</si>
  <si>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</si>
  <si>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</si>
  <si>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</si>
  <si>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</si>
  <si>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</si>
  <si>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</si>
  <si>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</si>
  <si>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</si>
  <si>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</si>
  <si>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</si>
  <si>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</si>
  <si>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</si>
  <si>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</si>
  <si>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</si>
  <si>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</si>
  <si>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</si>
  <si>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</si>
  <si>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</si>
  <si>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</si>
  <si>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</si>
  <si>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</si>
  <si>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</si>
  <si>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</si>
  <si>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</si>
  <si>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</si>
  <si>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</si>
  <si>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</si>
  <si>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</si>
  <si>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</si>
  <si>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</si>
  <si>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</si>
  <si>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</si>
  <si>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</si>
  <si>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</si>
  <si>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</si>
  <si>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</si>
  <si>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</si>
  <si>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</si>
  <si>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</si>
  <si>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</si>
  <si>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</si>
  <si>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</si>
  <si>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</si>
  <si>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</si>
  <si>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</si>
  <si>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</si>
  <si>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</si>
  <si>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</si>
  <si>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</si>
  <si>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</si>
  <si>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</si>
  <si>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</si>
  <si>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</si>
  <si>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</si>
  <si>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</si>
  <si>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</si>
  <si>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</si>
  <si>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</si>
  <si>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</si>
  <si>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</si>
  <si>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</si>
  <si>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</si>
  <si>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</si>
  <si>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</si>
  <si>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</si>
  <si>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</si>
  <si>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</si>
  <si>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</si>
  <si>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</si>
  <si>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</si>
  <si>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</si>
  <si>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</si>
  <si>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</si>
  <si>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</si>
  <si>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</si>
  <si>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</si>
  <si>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</si>
  <si>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</si>
  <si>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</si>
  <si>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</si>
  <si>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</si>
  <si>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</si>
  <si>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</si>
  <si>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</si>
  <si>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</si>
  <si>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</si>
  <si>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</si>
  <si>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</si>
  <si>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</si>
  <si>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</si>
  <si>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</si>
  <si>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</si>
  <si>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</si>
  <si>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</si>
  <si>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</si>
  <si>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</si>
  <si>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</si>
  <si>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</si>
  <si>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</si>
  <si>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</si>
  <si>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</si>
  <si>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</si>
  <si>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</si>
  <si>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</si>
  <si>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</si>
  <si>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</si>
  <si>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</si>
  <si>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</si>
  <si>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</si>
  <si>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</si>
  <si>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</si>
  <si>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</si>
  <si>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</si>
  <si>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</si>
  <si>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</si>
  <si>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</si>
  <si>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</si>
  <si>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</si>
  <si>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</si>
  <si>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</si>
  <si>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</si>
  <si>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</si>
  <si>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</si>
  <si>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</si>
  <si>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</si>
  <si>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</si>
  <si>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</si>
  <si>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</si>
  <si>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</si>
  <si>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</si>
  <si>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</si>
  <si>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</si>
  <si>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</si>
  <si>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</si>
  <si>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</si>
  <si>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</si>
  <si>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</si>
  <si>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</si>
  <si>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</si>
  <si>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</si>
  <si>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</si>
  <si>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</si>
  <si>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</si>
  <si>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</si>
  <si>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</si>
  <si>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</si>
  <si>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</si>
  <si>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</si>
  <si>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</si>
  <si>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</si>
  <si>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</si>
  <si>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</si>
  <si>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</si>
  <si>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</si>
  <si>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</si>
  <si>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</si>
  <si>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</si>
  <si>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</si>
  <si>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</si>
  <si>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</si>
  <si>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</si>
  <si>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</si>
  <si>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</si>
  <si>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</si>
  <si>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</si>
  <si>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</si>
  <si>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</si>
  <si>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</si>
  <si>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</si>
  <si>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</si>
  <si>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</si>
  <si>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</si>
  <si>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</si>
  <si>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</si>
  <si>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</si>
  <si>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</si>
  <si>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</si>
  <si>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</si>
  <si>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</si>
  <si>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</si>
  <si>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</si>
  <si>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</si>
  <si>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</si>
  <si>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</si>
  <si>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</si>
  <si>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</si>
  <si>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</si>
  <si>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</si>
  <si>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</si>
  <si>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</si>
  <si>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</si>
  <si>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</si>
  <si>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</si>
  <si>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</si>
  <si>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</si>
  <si>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</si>
  <si>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</si>
  <si>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</si>
  <si>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</si>
  <si>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</si>
  <si>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</si>
  <si>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</si>
  <si>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</si>
  <si>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</si>
  <si>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</si>
  <si>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</si>
  <si>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</si>
  <si>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</si>
  <si>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</si>
  <si>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</si>
  <si>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</si>
  <si>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</si>
  <si>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</si>
  <si>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</si>
  <si>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</si>
  <si>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</si>
  <si>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</si>
  <si>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</si>
  <si>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</si>
  <si>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</si>
  <si>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</si>
  <si>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</si>
  <si>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</si>
  <si>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</si>
  <si>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</si>
  <si>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</si>
  <si>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</si>
  <si>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</si>
  <si>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</si>
  <si>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</si>
  <si>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</si>
  <si>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</si>
  <si>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</si>
  <si>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</si>
  <si>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</si>
  <si>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</si>
  <si>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</si>
  <si>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</si>
  <si>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</si>
  <si>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</si>
  <si>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</si>
  <si>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</si>
  <si>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</si>
  <si>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</si>
  <si>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</si>
  <si>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</si>
  <si>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</si>
  <si>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</si>
  <si>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</si>
  <si>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</si>
  <si>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</si>
  <si>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</si>
  <si>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</si>
  <si>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</si>
  <si>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</si>
  <si>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</si>
  <si>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</si>
  <si>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</si>
  <si>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</si>
  <si>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</si>
  <si>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</si>
  <si>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</si>
  <si>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</si>
  <si>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</si>
  <si>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</si>
  <si>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</si>
  <si>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</si>
  <si>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</si>
  <si>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</si>
  <si>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</si>
  <si>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</si>
  <si>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</si>
  <si>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</si>
  <si>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</si>
  <si>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</si>
  <si>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</si>
  <si>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</si>
  <si>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</si>
  <si>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</si>
  <si>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</si>
  <si>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</si>
  <si>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</si>
  <si>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</si>
  <si>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</si>
  <si>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</si>
  <si>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</si>
  <si>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</si>
  <si>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</si>
  <si>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</si>
  <si>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</si>
  <si>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</si>
  <si>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</si>
  <si>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</si>
  <si>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</si>
  <si>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</si>
  <si>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</si>
  <si>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</si>
  <si>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</si>
  <si>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</si>
  <si>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</si>
  <si>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</si>
  <si>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</si>
  <si>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</si>
  <si>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</si>
  <si>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</si>
  <si>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</si>
  <si>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</si>
  <si>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</si>
  <si>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</si>
  <si>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</si>
  <si>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</si>
  <si>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</si>
  <si>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</si>
  <si>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</si>
  <si>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</si>
  <si>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</si>
  <si>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</si>
  <si>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</si>
  <si>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</si>
  <si>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</si>
  <si>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</si>
  <si>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</si>
  <si>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</si>
  <si>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</si>
  <si>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</si>
  <si>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</si>
  <si>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</si>
  <si>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</si>
  <si>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</si>
  <si>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</si>
  <si>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</si>
  <si>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</si>
  <si>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</si>
  <si>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</si>
  <si>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</si>
  <si>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</si>
  <si>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</si>
  <si>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</si>
  <si>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</si>
  <si>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</si>
  <si>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</si>
  <si>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</si>
  <si>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</si>
  <si>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</si>
  <si>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</si>
  <si>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</si>
  <si>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</si>
  <si>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</si>
  <si>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</si>
  <si>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</si>
  <si>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</si>
  <si>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</si>
  <si>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</si>
  <si>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</si>
  <si>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</si>
  <si>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</si>
  <si>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</si>
  <si>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</si>
  <si>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</si>
  <si>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</si>
  <si>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</si>
  <si>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</si>
  <si>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</si>
  <si>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</si>
  <si>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</si>
  <si>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</si>
  <si>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</si>
  <si>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</si>
  <si>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</si>
  <si>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</si>
  <si>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</si>
  <si>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</si>
  <si>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</si>
  <si>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</si>
  <si>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</si>
  <si>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</si>
  <si>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</si>
  <si>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</si>
  <si>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</si>
  <si>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</si>
  <si>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</si>
  <si>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</si>
  <si>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</si>
  <si>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</si>
  <si>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</si>
  <si>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</si>
  <si>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</si>
  <si>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</si>
  <si>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</si>
  <si>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</si>
  <si>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</si>
  <si>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</si>
  <si>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</si>
  <si>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</si>
  <si>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</si>
  <si>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</si>
  <si>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</si>
  <si>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</si>
  <si>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</si>
  <si>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</si>
  <si>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</si>
  <si>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</si>
  <si>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</si>
  <si>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</si>
  <si>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</si>
  <si>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</si>
  <si>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</si>
  <si>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</si>
  <si>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</si>
  <si>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</si>
  <si>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</si>
  <si>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</si>
  <si>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</si>
  <si>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</si>
  <si>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</si>
  <si>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</si>
  <si>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</si>
  <si>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</si>
  <si>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</si>
  <si>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</si>
  <si>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</si>
  <si>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</si>
  <si>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</si>
  <si>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</si>
  <si>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</si>
  <si>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</si>
  <si>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</si>
  <si>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</si>
  <si>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</si>
  <si>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</si>
  <si>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</si>
  <si>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</si>
  <si>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</si>
  <si>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</si>
  <si>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</si>
  <si>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</si>
  <si>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</si>
  <si>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</si>
  <si>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</si>
  <si>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</si>
  <si>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</si>
  <si>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</si>
  <si>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</si>
  <si>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</si>
  <si>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</si>
  <si>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</si>
  <si>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</si>
  <si>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</si>
  <si>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</si>
  <si>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</si>
  <si>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</si>
  <si>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</si>
  <si>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</si>
  <si>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</si>
  <si>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</si>
  <si>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</si>
  <si>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</si>
  <si>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</si>
  <si>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</si>
  <si>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</si>
  <si>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</si>
  <si>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</si>
  <si>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</si>
  <si>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</si>
  <si>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</si>
  <si>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</si>
  <si>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</si>
  <si>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</si>
  <si>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</si>
  <si>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</si>
  <si>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</si>
  <si>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</si>
  <si>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</si>
  <si>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</si>
  <si>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</si>
  <si>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</si>
  <si>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</si>
  <si>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</si>
  <si>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</si>
  <si>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</si>
  <si>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</si>
  <si>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</si>
  <si>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</si>
  <si>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</si>
  <si>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</si>
  <si>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</si>
  <si>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</si>
  <si>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</si>
  <si>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</si>
  <si>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</si>
  <si>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</si>
  <si>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</si>
  <si>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</si>
  <si>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</si>
  <si>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</si>
  <si>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</si>
  <si>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</si>
  <si>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</si>
  <si>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</si>
  <si>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</si>
  <si>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</si>
  <si>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</si>
  <si>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</si>
  <si>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</si>
  <si>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</si>
  <si>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</si>
  <si>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</si>
  <si>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</si>
  <si>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</si>
  <si>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</si>
  <si>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</si>
  <si>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</si>
  <si>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</si>
  <si>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</si>
  <si>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</si>
  <si>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</si>
  <si>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</si>
  <si>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</si>
  <si>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</si>
  <si>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</si>
  <si>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</si>
  <si>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</si>
  <si>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</si>
  <si>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</si>
  <si>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</si>
  <si>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</si>
  <si>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</si>
  <si>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</si>
  <si>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</si>
  <si>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</si>
  <si>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</si>
  <si>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</si>
  <si>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</si>
  <si>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</si>
  <si>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</si>
  <si>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</si>
  <si>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</si>
  <si>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</si>
  <si>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</si>
  <si>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</si>
  <si>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</si>
  <si>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</si>
  <si>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</si>
  <si>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</si>
  <si>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</si>
  <si>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</si>
  <si>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</si>
  <si>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</si>
  <si>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</si>
  <si>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</si>
  <si>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</si>
  <si>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</si>
  <si>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</si>
  <si>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</si>
  <si>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</si>
  <si>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</si>
  <si>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</si>
  <si>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</si>
  <si>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</si>
  <si>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</si>
  <si>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</si>
  <si>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</si>
  <si>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</si>
  <si>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</si>
  <si>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</si>
  <si>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</si>
  <si>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</si>
  <si>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</si>
  <si>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</si>
  <si>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</si>
  <si>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</si>
  <si>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</si>
  <si>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</si>
  <si>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</si>
  <si>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</si>
  <si>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</si>
  <si>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</si>
  <si>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</si>
  <si>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</si>
  <si>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</si>
  <si>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</si>
  <si>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</si>
  <si>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</si>
  <si>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</si>
  <si>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</si>
  <si>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</si>
  <si>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</si>
  <si>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</si>
  <si>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</si>
  <si>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</si>
  <si>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</si>
  <si>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</si>
  <si>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</si>
  <si>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</si>
  <si>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</si>
  <si>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</si>
  <si>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</si>
  <si>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</si>
  <si>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</si>
  <si>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</si>
  <si>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</si>
  <si>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</si>
  <si>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</si>
  <si>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</si>
  <si>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</si>
  <si>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</si>
  <si>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</si>
  <si>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</si>
  <si>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</si>
  <si>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</si>
  <si>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</si>
  <si>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</si>
  <si>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</si>
  <si>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</si>
  <si>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</si>
  <si>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</si>
  <si>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</si>
  <si>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</si>
  <si>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</si>
  <si>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</si>
  <si>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</si>
  <si>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</si>
  <si>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</si>
  <si>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</si>
  <si>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</si>
  <si>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</si>
  <si>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</si>
  <si>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</si>
  <si>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</si>
  <si>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</si>
  <si>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</si>
  <si>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</si>
  <si>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</si>
  <si>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</si>
  <si>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</si>
  <si>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</si>
  <si>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</si>
  <si>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</si>
  <si>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</si>
  <si>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</si>
  <si>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</si>
  <si>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</si>
  <si>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</si>
  <si>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</si>
  <si>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</si>
  <si>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</si>
  <si>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</si>
  <si>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</si>
  <si>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</si>
  <si>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</si>
  <si>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</si>
  <si>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</si>
  <si>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</si>
  <si>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</si>
  <si>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</si>
  <si>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</si>
  <si>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</si>
  <si>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</si>
  <si>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</si>
  <si>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</si>
  <si>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</si>
  <si>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</si>
  <si>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</si>
  <si>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</si>
  <si>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</si>
  <si>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</si>
  <si>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</si>
  <si>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</si>
  <si>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</si>
  <si>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</si>
  <si>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</si>
  <si>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</si>
  <si>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</si>
  <si>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</si>
  <si>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</si>
  <si>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</si>
  <si>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</si>
  <si>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</si>
  <si>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</si>
  <si>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</si>
  <si>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</si>
  <si>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</si>
  <si>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</si>
  <si>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</si>
  <si>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</si>
  <si>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</si>
  <si>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</si>
  <si>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</si>
  <si>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</si>
  <si>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</si>
  <si>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</si>
  <si>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</si>
  <si>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</si>
  <si>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</si>
  <si>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</si>
  <si>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</si>
  <si>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</si>
  <si>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</si>
  <si>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</si>
  <si>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</si>
  <si>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</si>
  <si>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</si>
  <si>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</si>
  <si>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</si>
  <si>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</si>
  <si>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</si>
  <si>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</si>
  <si>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</si>
  <si>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</si>
  <si>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</si>
  <si>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</si>
  <si>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</si>
  <si>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</si>
  <si>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</si>
  <si>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</si>
  <si>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</si>
  <si>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</si>
  <si>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</si>
  <si>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</si>
  <si>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</si>
  <si>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</si>
  <si>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</si>
  <si>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</si>
  <si>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</si>
  <si>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</si>
  <si>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</si>
  <si>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</si>
  <si>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</si>
  <si>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</si>
  <si>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</si>
  <si>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</si>
  <si>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</si>
  <si>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</si>
  <si>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</si>
  <si>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</si>
  <si>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</si>
  <si>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</si>
  <si>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</si>
  <si>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</si>
  <si>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</si>
  <si>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</si>
  <si>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</si>
  <si>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</si>
  <si>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</si>
  <si>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</si>
  <si>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</si>
  <si>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</si>
  <si>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</si>
  <si>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</si>
  <si>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</si>
  <si>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</si>
  <si>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</si>
  <si>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</si>
  <si>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</si>
  <si>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</si>
  <si>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</si>
  <si>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</si>
  <si>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</si>
  <si>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</si>
  <si>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</si>
  <si>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</si>
  <si>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</si>
  <si>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</si>
  <si>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</si>
  <si>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</si>
  <si>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</si>
  <si>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</si>
  <si>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</si>
  <si>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</si>
  <si>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</si>
  <si>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</si>
  <si>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</si>
  <si>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</si>
  <si>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</si>
  <si>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</si>
  <si>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</si>
  <si>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</si>
  <si>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</si>
  <si>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</si>
  <si>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</si>
  <si>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</si>
  <si>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</si>
  <si>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</si>
  <si>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</si>
  <si>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</si>
  <si>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</si>
  <si>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</si>
  <si>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</si>
  <si>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</si>
  <si>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</si>
  <si>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</si>
  <si>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</si>
  <si>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</si>
  <si>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</si>
  <si>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</si>
  <si>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</si>
  <si>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</si>
  <si>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</si>
  <si>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</si>
  <si>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</si>
  <si>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</si>
  <si>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</si>
  <si>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</si>
  <si>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</si>
  <si>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</si>
  <si>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</si>
  <si>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</si>
  <si>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</si>
  <si>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</si>
  <si>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</si>
  <si>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</si>
  <si>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</si>
  <si>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</si>
  <si>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</si>
  <si>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</si>
  <si>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</si>
  <si>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</si>
  <si>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</si>
  <si>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</si>
  <si>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</si>
  <si>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</si>
  <si>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</si>
  <si>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</si>
  <si>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</si>
  <si>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</si>
  <si>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</si>
  <si>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</si>
  <si>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</si>
  <si>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</si>
  <si>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</si>
  <si>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</si>
  <si>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</si>
  <si>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</si>
  <si>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</si>
  <si>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</si>
  <si>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</si>
  <si>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</si>
  <si>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</si>
  <si>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</si>
  <si>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</si>
  <si>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</si>
  <si>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</si>
  <si>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</si>
  <si>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</si>
  <si>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</si>
  <si>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</si>
  <si>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</si>
  <si>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</si>
  <si>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</si>
  <si>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</si>
  <si>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</si>
  <si>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</si>
  <si>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</si>
  <si>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</si>
  <si>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</si>
  <si>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</si>
  <si>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</si>
  <si>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</si>
  <si>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</si>
  <si>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</si>
  <si>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</si>
  <si>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</si>
  <si>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</si>
  <si>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</si>
  <si>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</si>
  <si>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</si>
  <si>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</si>
  <si>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</si>
  <si>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</si>
  <si>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</si>
  <si>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</si>
  <si>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</si>
  <si>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</si>
  <si>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</si>
  <si>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</si>
  <si>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</si>
  <si>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</si>
  <si>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</si>
  <si>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</si>
  <si>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</si>
  <si>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</si>
  <si>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</si>
  <si>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</si>
  <si>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</si>
  <si>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</si>
  <si>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</si>
  <si>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</si>
  <si>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</si>
  <si>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</si>
  <si>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</si>
  <si>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</si>
  <si>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</si>
  <si>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</si>
  <si>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</si>
  <si>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</si>
  <si>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</si>
  <si>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</si>
  <si>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</si>
  <si>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</si>
  <si>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</si>
  <si>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</si>
  <si>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</si>
  <si>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</si>
  <si>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</si>
  <si>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</si>
  <si>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</si>
  <si>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</si>
  <si>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</si>
  <si>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</si>
  <si>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</si>
  <si>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</si>
  <si>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</si>
  <si>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</si>
  <si>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</si>
  <si>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</si>
  <si>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</si>
  <si>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</si>
  <si>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</si>
  <si>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</si>
  <si>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</si>
  <si>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</si>
  <si>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</si>
  <si>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</si>
  <si>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</si>
  <si>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</si>
  <si>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</si>
  <si>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</si>
  <si>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</si>
  <si>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</si>
  <si>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</si>
  <si>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</si>
  <si>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</si>
  <si>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</si>
  <si>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</si>
  <si>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</si>
  <si>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</si>
  <si>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</si>
  <si>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</si>
  <si>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</si>
  <si>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</si>
  <si>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</si>
  <si>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</si>
  <si>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</si>
  <si>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</si>
  <si>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</si>
  <si>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</si>
  <si>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</si>
  <si>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</si>
  <si>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</si>
  <si>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</si>
  <si>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</si>
  <si>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</si>
  <si>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</si>
  <si>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</si>
  <si>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</si>
  <si>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</si>
  <si>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</si>
  <si>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</si>
  <si>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</si>
  <si>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</si>
  <si>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</si>
  <si>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</si>
  <si>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</si>
  <si>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</si>
  <si>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</si>
  <si>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</si>
  <si>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</si>
  <si>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</si>
  <si>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</si>
  <si>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</si>
  <si>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</si>
  <si>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</si>
  <si>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</si>
  <si>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</si>
  <si>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</si>
  <si>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</si>
  <si>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</si>
  <si>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</si>
  <si>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</si>
  <si>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</si>
  <si>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</si>
  <si>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</si>
  <si>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</si>
  <si>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</si>
  <si>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</si>
  <si>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</si>
  <si>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</si>
  <si>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</si>
  <si>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</si>
  <si>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</si>
  <si>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</si>
  <si>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</si>
  <si>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</si>
  <si>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</si>
  <si>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</si>
  <si>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</si>
  <si>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</si>
  <si>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</si>
  <si>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</si>
  <si>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</si>
  <si>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</si>
  <si>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</si>
  <si>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</si>
  <si>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</si>
  <si>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</si>
  <si>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</si>
  <si>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</si>
  <si>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</si>
  <si>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</si>
  <si>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</si>
  <si>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</si>
  <si>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</si>
  <si>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</si>
  <si>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</si>
  <si>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</si>
  <si>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</si>
  <si>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</si>
  <si>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</si>
  <si>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</si>
  <si>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</si>
  <si>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</si>
  <si>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</si>
  <si>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</si>
  <si>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</si>
  <si>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</si>
  <si>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</si>
  <si>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</si>
  <si>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</si>
  <si>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</si>
  <si>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</si>
  <si>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</si>
  <si>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</si>
  <si>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</si>
  <si>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</si>
  <si>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</si>
  <si>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</si>
  <si>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</si>
  <si>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</si>
  <si>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</si>
  <si>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</si>
  <si>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</si>
  <si>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</si>
  <si>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</si>
  <si>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</si>
  <si>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</si>
  <si>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</si>
  <si>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</si>
  <si>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</si>
  <si>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</si>
  <si>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</si>
  <si>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</si>
  <si>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</si>
  <si>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</si>
  <si>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</si>
  <si>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</si>
  <si>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</si>
  <si>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</si>
  <si>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</si>
  <si>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</si>
  <si>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</si>
  <si>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</si>
  <si>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</si>
  <si>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</si>
  <si>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</si>
  <si>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</si>
  <si>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</si>
  <si>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</si>
  <si>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</si>
  <si>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</si>
  <si>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</si>
  <si>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</si>
  <si>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</si>
  <si>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</si>
  <si>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</si>
  <si>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</si>
  <si>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</si>
  <si>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</si>
  <si>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</si>
  <si>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</si>
  <si>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</si>
  <si>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</si>
  <si>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</si>
  <si>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</si>
  <si>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</si>
  <si>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</si>
  <si>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</si>
  <si>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</si>
  <si>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</si>
  <si>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</si>
  <si>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</si>
  <si>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</si>
  <si>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</si>
  <si>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</si>
  <si>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</si>
  <si>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</si>
  <si>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</si>
  <si>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</si>
  <si>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</si>
  <si>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</si>
  <si>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</si>
  <si>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</si>
  <si>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</si>
  <si>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</si>
  <si>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</si>
  <si>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</si>
  <si>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</si>
  <si>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</si>
  <si>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</si>
  <si>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</si>
  <si>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</si>
  <si>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</si>
  <si>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</si>
  <si>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</si>
  <si>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</si>
  <si>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</si>
  <si>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</si>
  <si>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</si>
  <si>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</si>
  <si>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</si>
  <si>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</si>
  <si>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</si>
  <si>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</si>
  <si>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</si>
  <si>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</si>
  <si>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</si>
  <si>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</si>
  <si>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</si>
  <si>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</si>
  <si>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</si>
  <si>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</si>
  <si>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</si>
  <si>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</si>
  <si>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</si>
  <si>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</si>
  <si>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</si>
  <si>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</si>
  <si>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</si>
  <si>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</si>
  <si>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</si>
  <si>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</si>
  <si>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</si>
  <si>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</si>
  <si>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</si>
  <si>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</si>
  <si>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</si>
  <si>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</si>
  <si>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</si>
  <si>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</si>
  <si>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</si>
  <si>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</si>
  <si>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</si>
  <si>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</si>
  <si>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</si>
  <si>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</si>
  <si>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</si>
  <si>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</si>
  <si>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</si>
  <si>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</si>
  <si>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</si>
  <si>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</si>
  <si>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</si>
  <si>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</si>
  <si>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</si>
  <si>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</si>
  <si>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</si>
  <si>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</si>
  <si>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</si>
  <si>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</si>
  <si>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</si>
  <si>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</si>
  <si>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</si>
  <si>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</si>
  <si>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</si>
  <si>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</si>
  <si>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</si>
  <si>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</si>
  <si>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</si>
  <si>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</si>
  <si>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</si>
  <si>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</si>
  <si>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</si>
  <si>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</si>
  <si>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</si>
  <si>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</si>
  <si>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</si>
  <si>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</si>
  <si>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</si>
  <si>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</si>
  <si>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</si>
  <si>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</si>
  <si>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</si>
  <si>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</si>
  <si>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</si>
  <si>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</si>
  <si>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</si>
  <si>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</si>
  <si>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</si>
  <si>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</si>
  <si>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</si>
  <si>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</si>
  <si>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</si>
  <si>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</si>
  <si>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</si>
  <si>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</si>
  <si>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</si>
  <si>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</si>
  <si>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</si>
  <si>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</si>
  <si>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</si>
  <si>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</si>
  <si>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</si>
  <si>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</si>
  <si>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</si>
  <si>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</si>
  <si>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</si>
  <si>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</si>
  <si>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</si>
  <si>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</si>
  <si>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</si>
  <si>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</si>
  <si>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</si>
  <si>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</si>
  <si>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</si>
  <si>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</si>
  <si>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</si>
  <si>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</si>
  <si>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</si>
  <si>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</si>
  <si>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</si>
  <si>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</si>
  <si>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</si>
  <si>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</si>
  <si>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</si>
  <si>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</si>
  <si>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</si>
  <si>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</si>
  <si>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</si>
  <si>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</si>
  <si>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</si>
  <si>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</si>
  <si>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</si>
  <si>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</si>
  <si>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</si>
  <si>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</si>
  <si>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</si>
  <si>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</si>
  <si>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</si>
  <si>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</si>
  <si>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</si>
  <si>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</si>
  <si>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</si>
  <si>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</si>
  <si>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</si>
  <si>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</si>
  <si>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</si>
  <si>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</si>
  <si>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</si>
  <si>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</si>
  <si>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</si>
  <si>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</si>
  <si>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</si>
  <si>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</si>
  <si>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</si>
  <si>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</si>
  <si>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</si>
  <si>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</si>
  <si>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</si>
  <si>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</si>
  <si>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</si>
  <si>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</si>
  <si>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</si>
  <si>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</si>
  <si>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</si>
  <si>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</si>
  <si>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</si>
  <si>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</si>
  <si>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</si>
  <si>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</si>
  <si>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</si>
  <si>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</si>
  <si>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</si>
  <si>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</si>
  <si>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</si>
  <si>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</si>
  <si>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</si>
  <si>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</si>
  <si>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</si>
  <si>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</si>
  <si>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</si>
  <si>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</si>
  <si>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</si>
  <si>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</si>
  <si>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</si>
  <si>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</si>
  <si>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</si>
  <si>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</si>
  <si>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</si>
  <si>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</si>
  <si>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</si>
  <si>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</si>
  <si>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</si>
  <si>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</si>
  <si>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</si>
  <si>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</si>
  <si>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</si>
  <si>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</si>
  <si>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</si>
  <si>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</si>
  <si>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</si>
  <si>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</si>
  <si>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</si>
  <si>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</si>
  <si>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</si>
  <si>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</si>
  <si>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</si>
  <si>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</si>
  <si>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</si>
  <si>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</si>
  <si>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</si>
  <si>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</si>
  <si>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</si>
  <si>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</si>
  <si>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</si>
  <si>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</si>
  <si>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</si>
  <si>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</si>
  <si>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</si>
  <si>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</si>
  <si>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</si>
  <si>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</si>
  <si>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</si>
  <si>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</si>
  <si>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</si>
  <si>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</si>
  <si>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</si>
  <si>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</si>
  <si>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</si>
  <si>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</si>
  <si>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</si>
  <si>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</si>
  <si>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</si>
  <si>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</si>
  <si>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</si>
  <si>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</si>
  <si>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</si>
  <si>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</si>
  <si>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</si>
  <si>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</si>
  <si>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</si>
  <si>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</si>
  <si>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</si>
  <si>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</si>
  <si>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</si>
  <si>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</si>
  <si>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</si>
  <si>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</si>
  <si>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</si>
  <si>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</si>
  <si>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</si>
  <si>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</si>
  <si>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</si>
  <si>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</si>
  <si>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</si>
  <si>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</si>
  <si>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</si>
  <si>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</si>
  <si>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</si>
  <si>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</si>
  <si>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</si>
  <si>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</si>
  <si>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</si>
  <si>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</si>
  <si>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</si>
  <si>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</si>
  <si>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</si>
  <si>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</si>
  <si>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</si>
  <si>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</si>
  <si>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</si>
  <si>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</si>
  <si>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</si>
  <si>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</si>
  <si>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</si>
  <si>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</si>
  <si>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</si>
  <si>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</si>
  <si>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</si>
  <si>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</si>
  <si>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</si>
  <si>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</si>
  <si>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</si>
  <si>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</si>
  <si>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</si>
  <si>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</si>
  <si>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</si>
  <si>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</si>
  <si>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</si>
  <si>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</si>
  <si>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</si>
  <si>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</si>
  <si>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</si>
  <si>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</si>
  <si>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</si>
  <si>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</si>
  <si>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</si>
  <si>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</si>
  <si>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</si>
  <si>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</si>
  <si>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</si>
  <si>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</si>
  <si>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</si>
  <si>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</si>
  <si>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</si>
  <si>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</si>
  <si>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</si>
  <si>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</si>
  <si>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</si>
  <si>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</si>
  <si>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</si>
  <si>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</si>
  <si>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</si>
  <si>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</si>
  <si>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</si>
  <si>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</si>
  <si>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</si>
  <si>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</si>
  <si>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</si>
  <si>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</si>
  <si>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</si>
  <si>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</si>
  <si>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</si>
  <si>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</si>
  <si>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</si>
  <si>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</si>
  <si>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</si>
  <si>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</si>
  <si>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</si>
  <si>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</si>
  <si>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</si>
  <si>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</si>
  <si>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</si>
  <si>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</si>
  <si>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</si>
  <si>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</si>
  <si>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</si>
  <si>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</si>
  <si>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</si>
  <si>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</si>
  <si>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</si>
  <si>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</si>
  <si>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</si>
  <si>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</si>
  <si>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</si>
  <si>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</si>
  <si>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</si>
  <si>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</si>
  <si>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</si>
  <si>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</si>
  <si>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</si>
  <si>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</si>
  <si>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</si>
  <si>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</si>
  <si>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</si>
  <si>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</si>
  <si>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</si>
  <si>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</si>
  <si>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</si>
  <si>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</si>
  <si>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</si>
  <si>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</si>
  <si>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</si>
  <si>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</si>
  <si>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</si>
  <si>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</si>
  <si>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</si>
  <si>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</si>
  <si>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</si>
  <si>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</si>
  <si>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</si>
  <si>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</si>
  <si>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</si>
  <si>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</si>
  <si>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</si>
  <si>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</si>
  <si>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</si>
  <si>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</si>
  <si>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</si>
  <si>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</si>
  <si>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</si>
  <si>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</si>
  <si>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</si>
  <si>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</si>
  <si>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</si>
  <si>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</si>
  <si>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</si>
  <si>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</si>
  <si>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</si>
  <si>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</si>
  <si>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</si>
  <si>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</si>
  <si>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</si>
  <si>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</si>
  <si>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</si>
  <si>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</si>
  <si>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</si>
  <si>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</si>
  <si>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</si>
  <si>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</si>
  <si>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</si>
  <si>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</si>
  <si>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</si>
  <si>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</si>
  <si>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</si>
  <si>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</si>
  <si>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</si>
  <si>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</si>
  <si>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</si>
  <si>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</si>
  <si>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</si>
  <si>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</si>
  <si>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</si>
  <si>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</si>
  <si>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</si>
  <si>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</si>
  <si>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</si>
  <si>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</si>
  <si>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</si>
  <si>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</si>
  <si>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</si>
  <si>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</si>
  <si>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</si>
  <si>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</si>
  <si>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</si>
  <si>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</si>
  <si>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</si>
  <si>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</si>
  <si>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</si>
  <si>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</si>
  <si>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</si>
  <si>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</si>
  <si>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</si>
  <si>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</si>
  <si>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</si>
  <si>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</si>
  <si>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</si>
  <si>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</si>
  <si>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</si>
  <si>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</si>
  <si>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</si>
  <si>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</si>
  <si>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</si>
  <si>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</si>
  <si>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</si>
  <si>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</si>
  <si>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</si>
  <si>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</si>
  <si>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</si>
  <si>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</si>
  <si>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</si>
  <si>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</si>
  <si>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</si>
  <si>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</si>
  <si>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</si>
  <si>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</si>
  <si>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</si>
  <si>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</si>
  <si>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</si>
  <si>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</si>
  <si>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</si>
  <si>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</si>
  <si>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</si>
  <si>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</si>
  <si>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</si>
  <si>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</si>
  <si>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</si>
  <si>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</si>
  <si>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</si>
  <si>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</si>
  <si>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</si>
  <si>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</si>
  <si>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</si>
  <si>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</si>
  <si>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</si>
  <si>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</si>
  <si>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</si>
  <si>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</si>
  <si>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</si>
  <si>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</si>
  <si>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</si>
  <si>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</si>
  <si>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</si>
  <si>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</si>
  <si>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</si>
  <si>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</si>
  <si>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</si>
  <si>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</si>
  <si>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</si>
  <si>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</si>
  <si>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</si>
  <si>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</si>
  <si>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</si>
  <si>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</si>
  <si>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</si>
  <si>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</si>
  <si>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</si>
  <si>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</si>
  <si>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</si>
  <si>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</si>
  <si>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</si>
  <si>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</si>
  <si>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</si>
  <si>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</si>
  <si>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</si>
  <si>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</si>
  <si>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</si>
  <si>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</si>
  <si>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</si>
  <si>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</si>
  <si>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</si>
  <si>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</si>
  <si>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</si>
  <si>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</si>
  <si>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</si>
  <si>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</si>
  <si>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</si>
  <si>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</si>
  <si>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</si>
  <si>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</si>
  <si>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</si>
  <si>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</si>
  <si>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</si>
  <si>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</si>
  <si>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</si>
  <si>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</si>
  <si>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</si>
  <si>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</si>
  <si>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</si>
  <si>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</si>
  <si>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</si>
  <si>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</si>
  <si>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</si>
  <si>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</si>
  <si>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</si>
  <si>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</si>
  <si>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</si>
  <si>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</si>
  <si>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</si>
  <si>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</si>
  <si>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</si>
  <si>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</si>
  <si>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</si>
  <si>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</si>
  <si>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</si>
  <si>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</si>
  <si>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</si>
  <si>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</si>
  <si>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</si>
  <si>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</si>
  <si>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</si>
  <si>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</si>
  <si>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</si>
  <si>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</si>
  <si>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</si>
  <si>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</si>
  <si>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</si>
  <si>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</si>
  <si>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</si>
  <si>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</si>
  <si>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</si>
  <si>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</si>
  <si>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</si>
  <si>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</si>
  <si>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</si>
  <si>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</si>
  <si>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</si>
  <si>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</si>
  <si>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</si>
  <si>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</si>
  <si>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</si>
  <si>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</si>
  <si>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</si>
  <si>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</si>
  <si>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</si>
  <si>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</si>
  <si>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</si>
  <si>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</si>
  <si>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</si>
  <si>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</si>
  <si>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</si>
  <si>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</si>
  <si>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</si>
  <si>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</si>
  <si>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</si>
  <si>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</si>
  <si>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</si>
  <si>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</si>
  <si>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</si>
  <si>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</si>
  <si>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</si>
  <si>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</si>
  <si>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</si>
  <si>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</si>
  <si>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</si>
  <si>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</si>
  <si>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</si>
  <si>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</si>
  <si>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</si>
  <si>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</si>
  <si>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</si>
  <si>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</si>
  <si>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</si>
  <si>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</si>
  <si>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</si>
  <si>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</si>
  <si>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</si>
  <si>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</si>
  <si>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</si>
  <si>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</si>
  <si>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</si>
  <si>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</si>
  <si>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</si>
  <si>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</si>
  <si>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</si>
  <si>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</si>
  <si>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</si>
  <si>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</si>
  <si>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</si>
  <si>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</si>
  <si>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</si>
  <si>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</si>
  <si>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</si>
  <si>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</si>
  <si>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</si>
  <si>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</si>
  <si>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</si>
  <si>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</si>
  <si>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</si>
  <si>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</si>
  <si>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</si>
  <si>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</si>
  <si>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</si>
  <si>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</si>
  <si>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</si>
  <si>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</si>
  <si>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</si>
  <si>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</si>
  <si>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</si>
  <si>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</si>
  <si>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</si>
  <si>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</si>
  <si>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</si>
  <si>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</si>
  <si>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</si>
  <si>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</si>
  <si>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</si>
  <si>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</si>
  <si>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</si>
  <si>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</si>
  <si>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</si>
  <si>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</si>
  <si>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</si>
  <si>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</si>
  <si>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</si>
  <si>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</si>
  <si>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</si>
  <si>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</si>
  <si>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</si>
  <si>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</si>
  <si>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</si>
  <si>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</si>
  <si>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</si>
  <si>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</si>
  <si>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</si>
  <si>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</si>
  <si>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</si>
  <si>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</si>
  <si>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</si>
  <si>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</si>
  <si>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</si>
  <si>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</si>
  <si>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</si>
  <si>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</si>
  <si>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</si>
  <si>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</si>
  <si>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</si>
  <si>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</si>
  <si>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</si>
  <si>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</si>
  <si>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</si>
  <si>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</si>
  <si>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</si>
  <si>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</si>
  <si>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</si>
  <si>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</si>
  <si>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</si>
  <si>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</si>
  <si>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</si>
  <si>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</si>
  <si>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</si>
  <si>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</si>
  <si>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</si>
  <si>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</si>
  <si>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</si>
  <si>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</si>
  <si>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</si>
  <si>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</si>
  <si>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</si>
  <si>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</si>
  <si>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</si>
  <si>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</si>
  <si>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</si>
  <si>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</si>
  <si>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</si>
  <si>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</si>
  <si>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</si>
  <si>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</si>
  <si>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</si>
  <si>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</si>
  <si>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</si>
  <si>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</si>
  <si>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</si>
  <si>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</si>
  <si>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</si>
  <si>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</si>
  <si>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</si>
  <si>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</si>
  <si>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</si>
  <si>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</si>
  <si>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</si>
  <si>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</si>
  <si>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</si>
  <si>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</si>
  <si>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</si>
  <si>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</si>
  <si>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</si>
  <si>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</si>
  <si>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</si>
  <si>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</si>
  <si>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</si>
  <si>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</si>
  <si>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</si>
  <si>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</si>
  <si>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</si>
  <si>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</si>
  <si>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</si>
  <si>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</si>
  <si>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</si>
  <si>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</si>
  <si>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</si>
  <si>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</si>
  <si>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</si>
  <si>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</si>
  <si>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</si>
  <si>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</si>
  <si>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</si>
  <si>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</si>
  <si>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</si>
  <si>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</si>
  <si>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</si>
  <si>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</si>
  <si>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</si>
  <si>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</si>
  <si>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</si>
  <si>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</si>
  <si>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</si>
  <si>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</si>
  <si>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</si>
  <si>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</si>
  <si>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</si>
  <si>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</si>
  <si>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</si>
  <si>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</si>
  <si>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</si>
  <si>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</si>
  <si>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</si>
  <si>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</si>
  <si>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</si>
  <si>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</si>
  <si>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</si>
  <si>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</si>
  <si>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</si>
  <si>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</si>
  <si>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</si>
  <si>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</si>
  <si>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</si>
  <si>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</si>
  <si>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</si>
  <si>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</si>
  <si>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</si>
  <si>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</si>
  <si>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</si>
  <si>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</si>
  <si>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</si>
  <si>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</si>
  <si>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</si>
  <si>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</si>
  <si>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</si>
  <si>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</si>
  <si>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</si>
  <si>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</si>
  <si>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</si>
  <si>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</si>
  <si>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</si>
  <si>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</si>
  <si>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</si>
  <si>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</si>
  <si>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</si>
  <si>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</si>
  <si>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</si>
  <si>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</si>
  <si>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</si>
  <si>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</si>
  <si>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</si>
  <si>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</si>
  <si>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</si>
  <si>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</si>
  <si>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</si>
  <si>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</si>
  <si>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</si>
  <si>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</si>
  <si>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</si>
  <si>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</si>
  <si>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</si>
  <si>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</si>
  <si>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</si>
  <si>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</si>
  <si>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</si>
  <si>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</si>
  <si>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</si>
  <si>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</si>
  <si>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</si>
  <si>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</si>
  <si>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</si>
  <si>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</si>
  <si>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</si>
  <si>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</si>
  <si>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</si>
  <si>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</si>
  <si>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</si>
  <si>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</si>
  <si>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</si>
  <si>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</si>
  <si>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</si>
  <si>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</si>
  <si>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</si>
  <si>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</si>
  <si>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</si>
  <si>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</si>
  <si>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</si>
  <si>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</si>
  <si>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</si>
  <si>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</si>
  <si>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</si>
  <si>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</si>
  <si>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</si>
  <si>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</si>
  <si>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</si>
  <si>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</si>
  <si>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</si>
  <si>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</si>
  <si>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</si>
  <si>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</si>
  <si>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</si>
  <si>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</si>
  <si>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</si>
  <si>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</si>
  <si>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</si>
  <si>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</si>
  <si>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</si>
  <si>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</si>
  <si>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</si>
  <si>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</si>
  <si>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</si>
  <si>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</si>
  <si>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</si>
  <si>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</si>
  <si>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</si>
  <si>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</si>
  <si>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</si>
  <si>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</si>
  <si>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</si>
  <si>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</si>
  <si>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</si>
  <si>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</si>
  <si>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</si>
  <si>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</si>
  <si>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</si>
  <si>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</si>
  <si>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</si>
  <si>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</si>
  <si>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</si>
  <si>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</si>
  <si>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</si>
  <si>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</si>
  <si>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</si>
  <si>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</si>
  <si>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</si>
  <si>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</si>
  <si>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</si>
  <si>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</si>
  <si>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</si>
  <si>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</si>
  <si>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</si>
  <si>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</si>
  <si>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</si>
  <si>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</si>
  <si>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</si>
  <si>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</si>
  <si>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</si>
  <si>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</si>
  <si>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</si>
  <si>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</si>
  <si>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</si>
  <si>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</si>
  <si>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</si>
  <si>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</si>
  <si>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</si>
  <si>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</si>
  <si>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</si>
  <si>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</si>
  <si>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</si>
  <si>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</si>
  <si>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</si>
  <si>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</si>
  <si>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</si>
  <si>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</si>
  <si>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</si>
  <si>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</si>
  <si>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</si>
  <si>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</si>
  <si>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</si>
  <si>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</si>
  <si>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</si>
  <si>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</si>
  <si>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</si>
  <si>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</si>
  <si>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</si>
  <si>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</si>
  <si>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</si>
  <si>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</si>
  <si>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</si>
  <si>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</si>
  <si>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</si>
  <si>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</si>
  <si>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</si>
  <si>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</si>
  <si>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</si>
  <si>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</si>
  <si>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</si>
  <si>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</si>
  <si>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</si>
  <si>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</si>
  <si>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</si>
  <si>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</si>
  <si>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</si>
  <si>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</si>
  <si>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</si>
  <si>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</si>
  <si>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</si>
  <si>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</si>
  <si>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</si>
  <si>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</si>
  <si>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</si>
  <si>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</si>
  <si>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</si>
  <si>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</si>
  <si>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</si>
  <si>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</si>
  <si>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</si>
  <si>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</si>
  <si>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</si>
  <si>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</si>
  <si>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</si>
  <si>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</si>
  <si>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</si>
  <si>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</si>
  <si>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</si>
  <si>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</si>
  <si>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</si>
  <si>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</si>
  <si>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</si>
  <si>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</si>
  <si>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</si>
  <si>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</si>
  <si>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</si>
  <si>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</si>
  <si>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</si>
  <si>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</si>
  <si>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</si>
  <si>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</si>
  <si>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</si>
  <si>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</si>
  <si>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</si>
  <si>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</si>
  <si>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</si>
  <si>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</si>
  <si>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</si>
  <si>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</si>
  <si>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</si>
  <si>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</si>
  <si>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</si>
  <si>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</si>
  <si>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</si>
  <si>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</si>
  <si>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</si>
  <si>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</si>
  <si>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</si>
  <si>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</si>
  <si>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</si>
  <si>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</si>
  <si>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</si>
  <si>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</si>
  <si>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</si>
  <si>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</si>
  <si>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</si>
  <si>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</si>
  <si>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</si>
  <si>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</si>
  <si>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</si>
  <si>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</si>
  <si>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</si>
  <si>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</si>
  <si>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</si>
  <si>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</si>
  <si>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</si>
  <si>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</si>
  <si>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</si>
  <si>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</si>
  <si>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</si>
  <si>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</si>
  <si>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</si>
  <si>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</si>
  <si>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</si>
  <si>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</si>
  <si>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</si>
  <si>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</si>
  <si>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</si>
  <si>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</si>
  <si>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</si>
  <si>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</si>
  <si>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</si>
  <si>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</si>
  <si>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</si>
  <si>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</si>
  <si>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</si>
  <si>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</si>
  <si>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</si>
  <si>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</si>
  <si>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</si>
  <si>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</si>
  <si>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</si>
  <si>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</si>
  <si>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</si>
  <si>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</si>
  <si>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</si>
  <si>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</si>
  <si>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</si>
  <si>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</si>
  <si>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</si>
  <si>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</si>
  <si>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</si>
  <si>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</si>
  <si>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</si>
  <si>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</si>
  <si>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</si>
  <si>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</si>
  <si>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</si>
  <si>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</si>
  <si>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</si>
  <si>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</si>
  <si>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</si>
  <si>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</si>
  <si>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</si>
  <si>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</si>
  <si>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</si>
  <si>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</si>
  <si>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</si>
  <si>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</si>
  <si>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</si>
  <si>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</si>
  <si>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</si>
  <si>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</si>
  <si>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</si>
  <si>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</si>
  <si>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</si>
  <si>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</si>
  <si>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</si>
  <si>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</si>
  <si>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</si>
  <si>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</si>
  <si>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</si>
  <si>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</si>
  <si>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</si>
  <si>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</si>
  <si>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</si>
  <si>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</si>
  <si>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</si>
  <si>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</si>
  <si>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</si>
  <si>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</si>
  <si>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</si>
  <si>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</si>
  <si>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</si>
  <si>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</si>
  <si>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</si>
  <si>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</si>
  <si>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</si>
  <si>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</si>
  <si>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</si>
  <si>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</si>
  <si>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</si>
  <si>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</si>
  <si>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</si>
  <si>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</si>
  <si>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</si>
  <si>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</si>
  <si>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</si>
  <si>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</si>
  <si>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</si>
  <si>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</si>
  <si>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</si>
  <si>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</si>
  <si>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</si>
  <si>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</si>
  <si>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</si>
  <si>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</si>
  <si>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</si>
  <si>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</si>
  <si>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</si>
  <si>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</si>
  <si>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</si>
  <si>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</si>
  <si>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</si>
  <si>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</si>
  <si>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</si>
  <si>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</si>
  <si>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</si>
  <si>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</si>
  <si>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</si>
  <si>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</si>
  <si>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</si>
  <si>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</si>
  <si>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</si>
  <si>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</si>
  <si>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</si>
  <si>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</si>
  <si>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</si>
  <si>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</si>
  <si>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</si>
  <si>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</si>
  <si>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</si>
  <si>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</si>
  <si>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</si>
  <si>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</si>
  <si>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</si>
  <si>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</si>
  <si>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</si>
  <si>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</si>
  <si>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</si>
  <si>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</si>
  <si>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</si>
  <si>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</si>
  <si>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</si>
  <si>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</si>
  <si>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</si>
  <si>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</si>
  <si>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</si>
  <si>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</si>
  <si>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</si>
  <si>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</si>
  <si>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</si>
  <si>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</si>
  <si>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</si>
  <si>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</si>
  <si>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</si>
  <si>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</si>
  <si>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</si>
  <si>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</si>
  <si>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</si>
  <si>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</si>
  <si>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</si>
  <si>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</si>
  <si>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</si>
  <si>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</si>
  <si>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</si>
  <si>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</si>
  <si>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</si>
  <si>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</si>
  <si>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</si>
  <si>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</si>
  <si>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</si>
  <si>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</si>
  <si>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</si>
  <si>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</si>
  <si>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</si>
  <si>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</si>
  <si>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</si>
  <si>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</si>
  <si>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</si>
  <si>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</si>
  <si>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</si>
  <si>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</si>
  <si>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</si>
  <si>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</si>
  <si>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</si>
  <si>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</si>
  <si>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</si>
  <si>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</si>
  <si>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</si>
  <si>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</si>
  <si>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</si>
  <si>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</si>
  <si>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</si>
  <si>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</si>
  <si>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</si>
  <si>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</si>
  <si>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</si>
  <si>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</si>
  <si>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</si>
  <si>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</si>
  <si>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</si>
  <si>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</si>
  <si>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</si>
  <si>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</si>
  <si>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</si>
  <si>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</si>
  <si>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</si>
  <si>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</si>
  <si>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</si>
  <si>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</si>
  <si>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</si>
  <si>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</si>
  <si>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</si>
  <si>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</si>
  <si>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</si>
  <si>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</si>
  <si>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</si>
  <si>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</si>
  <si>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</si>
  <si>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</si>
  <si>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</si>
  <si>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</si>
  <si>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</si>
  <si>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</si>
  <si>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</si>
  <si>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</si>
  <si>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</si>
  <si>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</si>
  <si>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</si>
  <si>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</si>
  <si>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</si>
  <si>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</si>
  <si>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</si>
  <si>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</si>
  <si>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</si>
  <si>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</si>
  <si>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</si>
  <si>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</si>
  <si>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</si>
  <si>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</si>
  <si>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</si>
  <si>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</si>
  <si>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</si>
  <si>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</si>
  <si>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</si>
  <si>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</si>
  <si>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</si>
  <si>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</si>
  <si>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</si>
  <si>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</si>
  <si>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</si>
  <si>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</si>
  <si>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</si>
  <si>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</si>
  <si>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</si>
  <si>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</si>
  <si>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</si>
  <si>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</si>
  <si>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</si>
  <si>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</si>
  <si>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</si>
  <si>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</si>
  <si>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</si>
  <si>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</si>
  <si>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</si>
  <si>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</si>
  <si>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</si>
  <si>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</si>
  <si>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</si>
  <si>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</si>
  <si>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</si>
  <si>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</si>
  <si>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</si>
  <si>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</si>
  <si>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</si>
  <si>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</si>
  <si>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</si>
  <si>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</si>
  <si>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</si>
  <si>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</si>
  <si>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</si>
  <si>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</si>
  <si>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</si>
  <si>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</si>
  <si>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</si>
  <si>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</si>
  <si>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</si>
  <si>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</si>
  <si>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</si>
  <si>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</si>
  <si>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</si>
  <si>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</si>
  <si>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</si>
  <si>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</si>
  <si>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</si>
  <si>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</si>
  <si>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</si>
  <si>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</si>
  <si>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</si>
  <si>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</si>
  <si>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</si>
  <si>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</si>
  <si>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</si>
  <si>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</si>
  <si>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</si>
  <si>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</si>
  <si>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</si>
  <si>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</si>
  <si>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</si>
  <si>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</si>
  <si>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</si>
  <si>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</si>
  <si>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</si>
  <si>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</si>
  <si>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</si>
  <si>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</si>
  <si>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</si>
  <si>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</si>
  <si>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</si>
  <si>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</si>
  <si>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</si>
  <si>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</si>
  <si>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</si>
  <si>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</si>
  <si>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</si>
  <si>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</si>
  <si>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</si>
  <si>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</si>
  <si>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</si>
  <si>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</si>
  <si>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</si>
  <si>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</si>
  <si>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</si>
  <si>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</si>
  <si>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</si>
  <si>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</si>
  <si>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</si>
  <si>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</si>
  <si>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</si>
  <si>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</si>
  <si>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</si>
  <si>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</si>
  <si>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</si>
  <si>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</si>
  <si>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</si>
  <si>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</si>
  <si>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</si>
  <si>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</si>
  <si>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</si>
  <si>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</si>
  <si>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</si>
  <si>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</si>
  <si>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</si>
  <si>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</si>
  <si>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</si>
  <si>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</si>
  <si>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</si>
  <si>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</si>
  <si>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</si>
  <si>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</si>
  <si>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</si>
  <si>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</si>
  <si>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</si>
  <si>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</si>
  <si>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</si>
  <si>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</si>
  <si>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</si>
  <si>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</si>
  <si>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</si>
  <si>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</si>
  <si>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</si>
  <si>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</si>
  <si>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</si>
  <si>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</si>
  <si>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</si>
  <si>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</si>
  <si>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</si>
  <si>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</si>
  <si>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</si>
  <si>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</si>
  <si>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</si>
  <si>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</si>
  <si>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</si>
  <si>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</si>
  <si>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</si>
  <si>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</si>
  <si>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</si>
  <si>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</si>
  <si>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</si>
  <si>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</si>
  <si>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</si>
  <si>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</si>
  <si>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</si>
  <si>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</si>
  <si>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</si>
  <si>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</si>
  <si>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</si>
  <si>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</si>
  <si>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</si>
  <si>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</si>
  <si>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</si>
  <si>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</si>
  <si>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</si>
  <si>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</si>
  <si>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</si>
  <si>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</si>
  <si>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</si>
  <si>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</si>
  <si>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</si>
  <si>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</si>
  <si>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</si>
  <si>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</si>
  <si>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</si>
  <si>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</si>
  <si>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</si>
  <si>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</si>
  <si>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</si>
  <si>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</si>
  <si>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</si>
  <si>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</si>
  <si>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</si>
  <si>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</si>
  <si>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</si>
  <si>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</si>
  <si>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</si>
  <si>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</si>
  <si>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</si>
  <si>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</si>
  <si>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</si>
  <si>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</si>
  <si>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</si>
  <si>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</si>
  <si>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</si>
  <si>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</si>
  <si>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</si>
  <si>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</si>
  <si>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</si>
  <si>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</si>
  <si>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</si>
  <si>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</si>
  <si>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</si>
  <si>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</si>
  <si>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</si>
  <si>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</si>
  <si>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</si>
  <si>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</si>
  <si>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</si>
  <si>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</si>
  <si>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</si>
  <si>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</si>
  <si>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</si>
  <si>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</si>
  <si>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</si>
  <si>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</si>
  <si>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</si>
  <si>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</si>
  <si>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</si>
  <si>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</si>
  <si>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</si>
  <si>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</si>
  <si>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</si>
  <si>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</si>
  <si>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</si>
  <si>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</si>
  <si>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</si>
  <si>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</si>
  <si>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</si>
  <si>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</si>
  <si>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</si>
  <si>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</si>
  <si>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</si>
  <si>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</si>
  <si>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</si>
  <si>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</si>
  <si>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</si>
  <si>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</si>
  <si>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</si>
  <si>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</si>
  <si>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</si>
  <si>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</si>
  <si>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</si>
  <si>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</si>
  <si>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</si>
  <si>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</si>
  <si>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</si>
  <si>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</si>
  <si>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</si>
  <si>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</si>
  <si>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</si>
  <si>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</si>
  <si>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</si>
  <si>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</si>
  <si>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</si>
  <si>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</si>
  <si>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</si>
  <si>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</si>
  <si>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</si>
  <si>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</si>
  <si>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</si>
  <si>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</si>
  <si>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</si>
  <si>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</si>
  <si>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</si>
  <si>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</si>
  <si>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</si>
  <si>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</si>
  <si>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</si>
  <si>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</si>
  <si>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</si>
  <si>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</si>
  <si>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</si>
  <si>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</si>
  <si>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</si>
  <si>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</si>
  <si>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</si>
  <si>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</si>
  <si>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</si>
  <si>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</si>
  <si>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</si>
  <si>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</si>
  <si>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</si>
  <si>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</si>
  <si>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</si>
  <si>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</si>
  <si>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</si>
  <si>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</si>
  <si>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</si>
  <si>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</si>
  <si>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</si>
  <si>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</si>
  <si>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</si>
  <si>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</si>
  <si>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</si>
  <si>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</si>
  <si>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</si>
  <si>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</si>
  <si>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</si>
  <si>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</si>
  <si>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</si>
  <si>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</si>
  <si>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</si>
  <si>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</si>
  <si>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</si>
  <si>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</si>
  <si>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</si>
  <si>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</si>
  <si>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</si>
  <si>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</si>
  <si>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</si>
  <si>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</si>
  <si>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</si>
  <si>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</si>
  <si>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</si>
  <si>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</si>
  <si>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</si>
  <si>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</si>
  <si>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</si>
  <si>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</si>
  <si>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</si>
  <si>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</si>
  <si>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</si>
  <si>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</si>
  <si>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</si>
  <si>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</si>
  <si>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</si>
  <si>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</si>
  <si>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</si>
  <si>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</si>
  <si>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</si>
  <si>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</si>
  <si>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</si>
  <si>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</si>
  <si>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</si>
  <si>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</si>
  <si>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</si>
  <si>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</si>
  <si>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</si>
  <si>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</si>
  <si>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</si>
  <si>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</si>
  <si>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</si>
  <si>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</si>
  <si>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</si>
  <si>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</si>
  <si>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</si>
  <si>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</si>
  <si>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</si>
  <si>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</si>
  <si>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</si>
  <si>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</si>
  <si>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</si>
  <si>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</si>
  <si>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</si>
  <si>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</si>
  <si>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</si>
  <si>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</si>
  <si>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</si>
  <si>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</si>
  <si>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</si>
  <si>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</si>
  <si>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</si>
  <si>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</si>
  <si>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</si>
  <si>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</si>
  <si>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</si>
  <si>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</si>
  <si>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</si>
  <si>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</si>
  <si>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</si>
  <si>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</si>
  <si>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</si>
  <si>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</si>
  <si>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</si>
  <si>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</si>
  <si>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</si>
  <si>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</si>
  <si>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</si>
  <si>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</si>
  <si>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</si>
  <si>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</si>
  <si>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</si>
  <si>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</si>
  <si>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</si>
  <si>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</si>
  <si>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</si>
  <si>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</si>
  <si>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</si>
  <si>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</si>
  <si>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</si>
  <si>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</si>
  <si>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</si>
  <si>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</si>
  <si>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</si>
  <si>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</si>
  <si>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</si>
  <si>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</si>
  <si>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</si>
  <si>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</si>
  <si>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</si>
  <si>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</si>
  <si>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</si>
  <si>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</si>
  <si>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</si>
  <si>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</si>
  <si>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</si>
  <si>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</si>
  <si>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</si>
  <si>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</si>
  <si>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</si>
  <si>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</si>
  <si>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</si>
  <si>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</si>
  <si>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</si>
  <si>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</si>
  <si>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</si>
  <si>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</si>
  <si>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</si>
  <si>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</si>
  <si>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</si>
  <si>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</si>
  <si>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</si>
  <si>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</si>
  <si>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</si>
  <si>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</si>
  <si>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</si>
  <si>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</si>
  <si>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</si>
  <si>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</si>
  <si>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</si>
  <si>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</si>
  <si>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</si>
  <si>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</si>
  <si>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</si>
  <si>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</si>
  <si>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</si>
  <si>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</si>
  <si>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</si>
  <si>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</si>
  <si>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</si>
  <si>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</si>
  <si>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</si>
  <si>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</si>
  <si>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</si>
  <si>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</si>
  <si>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</si>
  <si>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</si>
  <si>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</si>
  <si>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</si>
  <si>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</si>
  <si>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</si>
  <si>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</si>
  <si>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</si>
  <si>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</si>
  <si>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</si>
  <si>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</si>
  <si>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</si>
  <si>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</si>
  <si>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</si>
  <si>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</si>
  <si>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</si>
  <si>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</si>
  <si>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</si>
  <si>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</si>
  <si>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</si>
  <si>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</si>
  <si>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</si>
  <si>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</si>
  <si>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</si>
  <si>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</si>
  <si>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</si>
  <si>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</si>
  <si>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</si>
  <si>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</si>
  <si>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</si>
  <si>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</si>
  <si>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</si>
  <si>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</si>
  <si>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</si>
  <si>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</si>
  <si>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</si>
  <si>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</si>
  <si>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</si>
  <si>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</si>
  <si>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</si>
  <si>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</si>
  <si>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</si>
  <si>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</si>
  <si>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</si>
  <si>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</si>
  <si>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</si>
  <si>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</si>
  <si>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</si>
  <si>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</si>
  <si>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</si>
  <si>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</si>
  <si>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</si>
  <si>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</si>
  <si>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</si>
  <si>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</si>
  <si>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</si>
  <si>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</si>
  <si>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</si>
  <si>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</si>
  <si>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</si>
  <si>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</si>
  <si>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</si>
  <si>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</si>
  <si>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</si>
  <si>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</si>
  <si>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</si>
  <si>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</si>
  <si>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</si>
  <si>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</si>
  <si>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</si>
  <si>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</si>
  <si>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</si>
  <si>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</si>
  <si>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</si>
  <si>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</si>
  <si>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</si>
  <si>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</si>
  <si>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</si>
  <si>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</si>
  <si>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</si>
  <si>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</si>
  <si>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</si>
  <si>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</si>
  <si>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</si>
  <si>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</si>
  <si>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</si>
  <si>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</si>
  <si>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</si>
  <si>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</si>
  <si>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</si>
  <si>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</si>
  <si>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</si>
  <si>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</si>
  <si>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</si>
  <si>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</si>
  <si>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</si>
  <si>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</si>
  <si>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</si>
  <si>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</si>
  <si>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</si>
  <si>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</si>
  <si>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</si>
  <si>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</si>
  <si>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</si>
  <si>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</si>
  <si>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</si>
  <si>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</si>
  <si>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</si>
  <si>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</si>
  <si>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</si>
  <si>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</si>
  <si>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</si>
  <si>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</si>
  <si>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</si>
  <si>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</si>
  <si>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</si>
  <si>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</si>
  <si>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</si>
  <si>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</si>
  <si>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</si>
  <si>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</si>
  <si>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</si>
  <si>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</si>
  <si>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</si>
  <si>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</si>
  <si>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</si>
  <si>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</si>
  <si>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</si>
  <si>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</si>
  <si>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</si>
  <si>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</si>
  <si>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</si>
  <si>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</si>
  <si>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</si>
  <si>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</si>
  <si>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</si>
  <si>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</si>
  <si>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</si>
  <si>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</si>
  <si>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</si>
  <si>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</si>
  <si>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</si>
  <si>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</si>
  <si>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</si>
  <si>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</si>
  <si>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</si>
  <si>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</si>
  <si>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</si>
  <si>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</si>
  <si>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</si>
  <si>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</si>
  <si>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</si>
  <si>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</si>
  <si>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</si>
  <si>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</si>
  <si>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</si>
  <si>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</si>
  <si>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</si>
  <si>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</si>
  <si>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</si>
  <si>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</si>
  <si>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</si>
  <si>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</si>
  <si>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</si>
  <si>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</si>
  <si>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</si>
  <si>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</si>
  <si>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</si>
  <si>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</si>
  <si>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</si>
  <si>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</si>
  <si>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</si>
  <si>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</si>
  <si>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</si>
  <si>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</si>
  <si>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</si>
  <si>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</si>
  <si>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</si>
  <si>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</si>
  <si>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</si>
  <si>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</si>
  <si>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</si>
  <si>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</si>
  <si>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</si>
  <si>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</si>
  <si>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</si>
  <si>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</si>
  <si>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</si>
  <si>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</si>
  <si>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</si>
  <si>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</si>
  <si>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</si>
  <si>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</si>
  <si>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</si>
  <si>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</si>
  <si>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</si>
  <si>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</si>
  <si>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</si>
  <si>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</si>
  <si>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</si>
  <si>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</si>
  <si>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</si>
  <si>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</si>
  <si>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</si>
  <si>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</si>
  <si>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</si>
  <si>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</si>
  <si>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</si>
  <si>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</si>
  <si>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</si>
  <si>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</si>
  <si>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</si>
  <si>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</si>
  <si>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</si>
  <si>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</si>
  <si>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</si>
  <si>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</si>
  <si>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</si>
  <si>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</si>
  <si>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</si>
  <si>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</si>
  <si>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</si>
  <si>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</si>
  <si>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</si>
  <si>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</si>
  <si>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</si>
  <si>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</si>
  <si>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</si>
  <si>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</si>
  <si>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</si>
  <si>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</si>
  <si>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</si>
  <si>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</si>
  <si>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</si>
  <si>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</si>
  <si>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</si>
  <si>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</si>
  <si>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</si>
  <si>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</si>
  <si>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</si>
  <si>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</si>
  <si>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</si>
  <si>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</si>
  <si>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</si>
  <si>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</si>
  <si>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</si>
  <si>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</si>
  <si>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</si>
  <si>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</si>
  <si>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</si>
  <si>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</si>
  <si>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</si>
  <si>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</si>
  <si>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</si>
  <si>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</si>
  <si>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</si>
  <si>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</si>
  <si>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</si>
  <si>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</si>
  <si>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</si>
  <si>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</si>
  <si>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</si>
  <si>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</si>
  <si>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</si>
  <si>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</si>
  <si>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</si>
  <si>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</si>
  <si>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</si>
  <si>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</si>
  <si>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</si>
  <si>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</si>
  <si>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</si>
  <si>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</si>
  <si>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</si>
  <si>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</si>
  <si>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</si>
  <si>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</si>
  <si>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</si>
  <si>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</si>
  <si>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</si>
  <si>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</si>
  <si>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</si>
  <si>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</si>
  <si>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</si>
  <si>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</si>
  <si>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</si>
  <si>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</si>
  <si>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</si>
  <si>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</si>
  <si>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</si>
  <si>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</si>
  <si>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</si>
  <si>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</si>
  <si>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</si>
  <si>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</si>
  <si>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</si>
  <si>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</si>
  <si>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</si>
  <si>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</si>
  <si>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</si>
  <si>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</si>
  <si>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</si>
  <si>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</si>
  <si>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</si>
  <si>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</si>
  <si>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</si>
  <si>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</si>
  <si>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</si>
  <si>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</si>
  <si>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</si>
  <si>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</si>
  <si>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</si>
  <si>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</si>
  <si>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</si>
  <si>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</si>
  <si>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</si>
  <si>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</si>
  <si>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</si>
  <si>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</si>
  <si>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</si>
  <si>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</si>
  <si>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</si>
  <si>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</si>
  <si>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</si>
  <si>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</si>
  <si>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</si>
  <si>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</si>
  <si>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</si>
  <si>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</si>
  <si>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</si>
  <si>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</si>
  <si>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</si>
  <si>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</si>
  <si>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</si>
  <si>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</si>
  <si>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</si>
  <si>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</si>
  <si>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</si>
  <si>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</si>
  <si>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</si>
  <si>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</si>
  <si>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</si>
  <si>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</si>
  <si>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</si>
  <si>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</si>
  <si>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</si>
  <si>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</si>
  <si>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</si>
  <si>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</si>
  <si>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</si>
  <si>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</si>
  <si>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</si>
  <si>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</si>
  <si>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</si>
  <si>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</si>
  <si>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</si>
  <si>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</si>
  <si>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</si>
  <si>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</si>
  <si>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</si>
  <si>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</si>
  <si>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</si>
  <si>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</si>
  <si>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</si>
  <si>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</si>
  <si>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</si>
  <si>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</si>
  <si>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</si>
  <si>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</si>
  <si>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</si>
  <si>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</si>
  <si>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</si>
  <si>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</si>
  <si>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</si>
  <si>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</si>
  <si>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</si>
  <si>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</si>
  <si>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</si>
  <si>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</si>
  <si>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</si>
  <si>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</si>
  <si>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</si>
  <si>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</si>
  <si>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</si>
  <si>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</si>
  <si>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</si>
  <si>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</si>
  <si>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</si>
  <si>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</si>
  <si>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</si>
  <si>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</si>
  <si>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</si>
  <si>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</si>
  <si>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</si>
  <si>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</si>
  <si>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</si>
  <si>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</si>
  <si>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</si>
  <si>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</si>
  <si>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</si>
  <si>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</si>
  <si>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</si>
  <si>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</si>
  <si>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</si>
  <si>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</si>
  <si>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</si>
  <si>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</si>
  <si>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</si>
  <si>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</si>
  <si>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</si>
  <si>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</si>
  <si>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</si>
  <si>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</si>
  <si>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</si>
  <si>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</si>
  <si>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</si>
  <si>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</si>
  <si>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</si>
  <si>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</si>
  <si>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</si>
  <si>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</si>
  <si>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</si>
  <si>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</si>
  <si>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</si>
  <si>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</si>
  <si>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</si>
  <si>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</si>
  <si>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</si>
  <si>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</si>
  <si>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</si>
  <si>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</si>
  <si>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</si>
  <si>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</si>
  <si>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</si>
  <si>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</si>
  <si>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</si>
  <si>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</si>
  <si>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</si>
  <si>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</si>
  <si>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</si>
  <si>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</si>
  <si>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</si>
  <si>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</si>
  <si>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</si>
  <si>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</si>
  <si>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</si>
  <si>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</si>
  <si>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</si>
  <si>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</si>
  <si>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</si>
  <si>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</si>
  <si>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</si>
  <si>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</si>
  <si>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</si>
  <si>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</si>
  <si>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</si>
  <si>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</si>
  <si>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</si>
  <si>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</si>
  <si>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</si>
  <si>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</si>
  <si>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</si>
  <si>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</si>
  <si>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</si>
  <si>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</si>
  <si>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</si>
  <si>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</si>
  <si>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</si>
  <si>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</si>
  <si>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</si>
  <si>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</si>
  <si>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</si>
  <si>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</si>
  <si>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</si>
  <si>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</si>
  <si>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</si>
  <si>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</si>
  <si>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</si>
  <si>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</si>
  <si>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</si>
  <si>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</si>
  <si>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</si>
  <si>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</si>
  <si>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</si>
  <si>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</si>
  <si>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</si>
  <si>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</si>
  <si>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</si>
  <si>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</si>
  <si>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</si>
  <si>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</si>
  <si>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</si>
  <si>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</si>
  <si>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</si>
  <si>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</si>
  <si>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</si>
  <si>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</si>
  <si>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</si>
  <si>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</si>
  <si>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</si>
  <si>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</si>
  <si>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</si>
  <si>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</si>
  <si>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</si>
  <si>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</si>
  <si>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</si>
  <si>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</si>
  <si>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</si>
  <si>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</si>
  <si>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</si>
  <si>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</si>
  <si>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</si>
  <si>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</si>
  <si>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</si>
  <si>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</si>
  <si>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</si>
  <si>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</si>
  <si>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</si>
  <si>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</si>
  <si>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</si>
  <si>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</si>
  <si>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</si>
  <si>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</si>
  <si>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</si>
  <si>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</si>
  <si>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</si>
  <si>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</si>
  <si>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</si>
  <si>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</si>
  <si>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</si>
  <si>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</si>
  <si>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</si>
  <si>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</si>
  <si>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</si>
  <si>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</si>
  <si>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</si>
  <si>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</si>
  <si>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</si>
  <si>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</si>
  <si>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</si>
  <si>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</si>
  <si>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</si>
  <si>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</si>
  <si>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</si>
  <si>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</si>
  <si>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</si>
  <si>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</si>
  <si>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</si>
  <si>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</si>
  <si>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</si>
  <si>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</si>
  <si>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</si>
  <si>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</si>
  <si>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</si>
  <si>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</si>
  <si>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</si>
  <si>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</si>
  <si>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</si>
  <si>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</si>
  <si>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</si>
  <si>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</si>
  <si>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</si>
  <si>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</si>
  <si>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</si>
  <si>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</si>
  <si>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</si>
  <si>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</si>
  <si>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</si>
  <si>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</si>
  <si>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</si>
  <si>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</si>
  <si>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</si>
  <si>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</si>
  <si>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</si>
  <si>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</si>
  <si>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</si>
  <si>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</si>
  <si>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</si>
  <si>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</si>
  <si>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</si>
  <si>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</si>
  <si>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</si>
  <si>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</si>
  <si>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</si>
  <si>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</si>
  <si>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</si>
  <si>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</si>
  <si>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</si>
  <si>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</si>
  <si>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</si>
  <si>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</si>
  <si>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</si>
  <si>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</si>
  <si>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</si>
  <si>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</si>
  <si>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</si>
  <si>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</si>
  <si>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</si>
  <si>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</si>
  <si>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</si>
  <si>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</si>
  <si>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</si>
  <si>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</si>
  <si>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</si>
  <si>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</si>
  <si>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</si>
  <si>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</si>
  <si>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</si>
  <si>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</si>
  <si>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</si>
  <si>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</si>
  <si>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</si>
  <si>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</si>
  <si>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</si>
  <si>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</si>
  <si>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</si>
  <si>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</si>
  <si>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</si>
  <si>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</si>
  <si>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</si>
  <si>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</si>
  <si>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</si>
  <si>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</si>
  <si>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</si>
  <si>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</si>
  <si>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</si>
  <si>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</si>
  <si>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</si>
  <si>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</si>
  <si>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</si>
  <si>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</si>
  <si>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</si>
  <si>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</si>
  <si>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</si>
  <si>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</si>
  <si>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</si>
  <si>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</si>
  <si>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</si>
  <si>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</si>
  <si>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</si>
  <si>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</si>
  <si>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</si>
  <si>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</si>
  <si>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</si>
  <si>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</si>
  <si>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</si>
  <si>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</si>
  <si>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</si>
  <si>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</si>
  <si>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</si>
  <si>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</si>
  <si>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</si>
  <si>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</si>
  <si>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</si>
  <si>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</si>
  <si>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</si>
  <si>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</si>
  <si>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</si>
  <si>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</si>
  <si>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</si>
  <si>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</si>
  <si>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</si>
  <si>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</si>
  <si>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</si>
  <si>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</si>
  <si>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</si>
  <si>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</si>
  <si>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</si>
  <si>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</si>
  <si>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</si>
  <si>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</si>
  <si>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</si>
  <si>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</si>
  <si>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</si>
  <si>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</si>
  <si>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</si>
  <si>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</si>
  <si>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</si>
  <si>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</si>
  <si>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</si>
  <si>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</si>
  <si>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</si>
  <si>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</si>
  <si>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</si>
  <si>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</si>
  <si>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</si>
  <si>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</si>
  <si>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</si>
  <si>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</si>
  <si>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</si>
  <si>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</si>
  <si>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</si>
  <si>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</si>
  <si>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</si>
  <si>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</si>
  <si>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</si>
  <si>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</si>
  <si>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</si>
  <si>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</si>
  <si>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</si>
  <si>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</si>
  <si>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</si>
  <si>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</si>
  <si>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</si>
  <si>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</si>
  <si>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</si>
  <si>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</si>
  <si>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</si>
  <si>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</si>
  <si>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</si>
  <si>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</si>
  <si>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</si>
  <si>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</si>
  <si>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</si>
  <si>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</si>
  <si>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</si>
  <si>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</si>
  <si>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</si>
  <si>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</si>
  <si>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</si>
  <si>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</si>
  <si>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</si>
  <si>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</si>
  <si>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</si>
  <si>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</si>
  <si>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</si>
  <si>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</si>
  <si>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</si>
  <si>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</si>
  <si>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</si>
  <si>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</si>
  <si>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</si>
  <si>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</si>
  <si>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</si>
  <si>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</si>
  <si>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</si>
  <si>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</si>
  <si>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</si>
  <si>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</si>
  <si>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</si>
  <si>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</si>
  <si>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</si>
  <si>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</si>
  <si>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</si>
  <si>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</si>
  <si>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</si>
  <si>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</si>
  <si>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</si>
  <si>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</si>
  <si>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</si>
  <si>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</si>
  <si>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</si>
  <si>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</si>
  <si>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</si>
  <si>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</si>
  <si>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</si>
  <si>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</si>
  <si>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</si>
  <si>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</si>
  <si>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</si>
  <si>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</si>
  <si>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</si>
  <si>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</si>
  <si>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</si>
  <si>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</si>
  <si>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</si>
  <si>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</si>
  <si>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</si>
  <si>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</si>
  <si>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</si>
  <si>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</si>
  <si>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</si>
  <si>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</si>
  <si>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</si>
  <si>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</si>
  <si>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</si>
  <si>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</si>
  <si>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</si>
  <si>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</si>
  <si>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</si>
  <si>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</si>
  <si>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</si>
  <si>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</si>
  <si>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</si>
  <si>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</si>
  <si>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</si>
  <si>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</si>
  <si>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</si>
  <si>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</si>
  <si>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</si>
  <si>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</si>
  <si>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</si>
  <si>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</si>
  <si>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</si>
  <si>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</si>
  <si>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</si>
  <si>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</si>
  <si>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</si>
  <si>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</si>
  <si>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</si>
  <si>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</si>
  <si>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</si>
  <si>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</si>
  <si>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</si>
  <si>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</si>
  <si>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</si>
  <si>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</si>
  <si>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</si>
  <si>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</si>
  <si>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</si>
  <si>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</si>
  <si>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</si>
  <si>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</si>
  <si>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</si>
  <si>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</si>
  <si>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</si>
  <si>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</si>
  <si>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</si>
  <si>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</si>
  <si>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</si>
  <si>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</si>
  <si>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</si>
  <si>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</si>
  <si>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</si>
  <si>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</si>
  <si>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</si>
  <si>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</si>
  <si>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</si>
  <si>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</si>
  <si>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</si>
  <si>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</si>
  <si>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</si>
  <si>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</si>
  <si>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</si>
  <si>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</si>
  <si>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</si>
  <si>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</si>
  <si>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</si>
  <si>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</si>
  <si>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</si>
  <si>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</si>
  <si>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</si>
  <si>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</si>
  <si>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</si>
  <si>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</si>
  <si>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</si>
  <si>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</si>
  <si>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</si>
  <si>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</si>
  <si>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</si>
  <si>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</si>
  <si>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</si>
  <si>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</si>
  <si>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</si>
  <si>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</si>
  <si>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</si>
  <si>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</si>
  <si>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</si>
  <si>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</si>
  <si>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</si>
  <si>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</si>
  <si>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</si>
  <si>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</si>
  <si>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</si>
  <si>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</si>
  <si>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</si>
  <si>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</si>
  <si>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</si>
  <si>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</si>
  <si>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</si>
  <si>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</si>
  <si>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</si>
  <si>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</si>
  <si>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</si>
  <si>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</si>
  <si>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</si>
  <si>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</si>
  <si>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</si>
  <si>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</si>
  <si>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</si>
  <si>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</si>
  <si>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</si>
  <si>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</si>
  <si>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</si>
  <si>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</si>
  <si>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</si>
  <si>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</si>
  <si>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</si>
  <si>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</si>
  <si>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</si>
  <si>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</si>
  <si>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</si>
  <si>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</si>
  <si>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</si>
  <si>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</si>
  <si>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</si>
  <si>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</si>
  <si>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</si>
  <si>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</si>
  <si>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</si>
  <si>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</si>
  <si>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</si>
  <si>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</si>
  <si>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</si>
  <si>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</si>
  <si>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</si>
  <si>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</si>
  <si>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</si>
  <si>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</si>
  <si>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</si>
  <si>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</si>
  <si>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</si>
  <si>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</si>
  <si>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</si>
  <si>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</si>
  <si>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</si>
  <si>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</si>
  <si>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</si>
  <si>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</si>
  <si>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</si>
  <si>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</si>
  <si>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</si>
  <si>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</si>
  <si>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</si>
  <si>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</si>
  <si>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</si>
  <si>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</si>
  <si>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</si>
  <si>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</si>
  <si>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</si>
  <si>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</si>
  <si>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</si>
  <si>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</si>
  <si>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</si>
  <si>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</si>
  <si>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</si>
  <si>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</si>
  <si>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</si>
  <si>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</si>
  <si>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</si>
  <si>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</si>
  <si>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</si>
  <si>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</si>
  <si>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</si>
  <si>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</si>
  <si>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</si>
  <si>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</si>
  <si>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</si>
  <si>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</si>
  <si>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</si>
  <si>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</si>
  <si>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</si>
  <si>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</si>
  <si>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</si>
  <si>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</si>
  <si>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</si>
  <si>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</si>
  <si>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</si>
  <si>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</si>
  <si>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</si>
  <si>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</si>
  <si>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</si>
  <si>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</si>
  <si>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</si>
  <si>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</si>
  <si>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</si>
  <si>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</si>
  <si>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</si>
  <si>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</si>
  <si>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</si>
  <si>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</si>
  <si>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</si>
  <si>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</si>
  <si>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</si>
  <si>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</si>
  <si>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</si>
  <si>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</si>
  <si>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</si>
  <si>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</si>
  <si>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</si>
  <si>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</si>
  <si>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</si>
  <si>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</si>
  <si>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</si>
  <si>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</si>
  <si>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</si>
  <si>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</si>
  <si>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</si>
  <si>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</si>
  <si>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</si>
  <si>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</si>
  <si>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</si>
  <si>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</si>
  <si>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</si>
  <si>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</si>
  <si>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</si>
  <si>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</si>
  <si>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</si>
  <si>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</si>
  <si>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</si>
  <si>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</si>
  <si>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</si>
  <si>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</si>
  <si>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</si>
  <si>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</si>
  <si>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</si>
  <si>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</si>
  <si>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</si>
  <si>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</si>
  <si>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</si>
  <si>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</si>
  <si>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</si>
  <si>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</si>
  <si>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</si>
  <si>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</si>
  <si>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</si>
  <si>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</si>
  <si>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</si>
  <si>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</si>
  <si>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</si>
  <si>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</si>
  <si>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</si>
  <si>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</si>
  <si>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</si>
  <si>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</si>
  <si>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</si>
  <si>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</si>
  <si>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</si>
  <si>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</si>
  <si>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</si>
  <si>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</si>
  <si>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</si>
  <si>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</si>
  <si>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</si>
  <si>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</si>
  <si>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</si>
  <si>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</si>
  <si>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</si>
  <si>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</si>
  <si>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</si>
  <si>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</si>
  <si>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</si>
  <si>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</si>
  <si>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</si>
  <si>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</si>
  <si>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</si>
  <si>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</si>
  <si>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</si>
  <si>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</si>
  <si>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</si>
  <si>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</si>
  <si>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</si>
  <si>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</si>
  <si>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</si>
  <si>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</si>
  <si>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</si>
  <si>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</si>
  <si>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</si>
  <si>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</si>
  <si>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</si>
  <si>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</si>
  <si>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</si>
  <si>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</si>
  <si>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</si>
  <si>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</si>
  <si>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</si>
  <si>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</si>
  <si>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</si>
  <si>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</si>
  <si>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</si>
  <si>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</si>
  <si>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</si>
  <si>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</si>
  <si>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</si>
  <si>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</si>
  <si>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</si>
  <si>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</si>
  <si>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</si>
  <si>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</si>
  <si>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</si>
  <si>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</si>
  <si>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</si>
  <si>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</si>
  <si>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</si>
  <si>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</si>
  <si>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</si>
  <si>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</si>
  <si>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</si>
  <si>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</si>
  <si>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</si>
  <si>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</si>
  <si>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</si>
  <si>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</si>
  <si>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</si>
  <si>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</si>
  <si>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</si>
  <si>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</si>
  <si>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</si>
  <si>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</si>
  <si>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</si>
  <si>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</si>
  <si>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</si>
  <si>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</si>
  <si>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</si>
  <si>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</si>
  <si>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</si>
  <si>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</si>
  <si>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</si>
  <si>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</si>
  <si>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</si>
  <si>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</si>
  <si>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</si>
  <si>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</si>
  <si>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</si>
  <si>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</si>
  <si>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</si>
  <si>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</si>
  <si>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</si>
  <si>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</si>
  <si>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</si>
  <si>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</si>
  <si>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</si>
  <si>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</si>
  <si>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</si>
  <si>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</si>
  <si>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</si>
  <si>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</si>
  <si>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</si>
  <si>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</si>
  <si>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</si>
  <si>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</si>
  <si>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</si>
  <si>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</si>
  <si>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</si>
  <si>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</si>
  <si>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</si>
  <si>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</si>
  <si>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</si>
  <si>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</si>
  <si>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</si>
  <si>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</si>
  <si>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</si>
  <si>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</si>
  <si>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</si>
  <si>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</si>
  <si>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</si>
  <si>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</si>
  <si>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</si>
  <si>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</si>
  <si>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</si>
  <si>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</si>
  <si>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</si>
  <si>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</si>
  <si>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</si>
  <si>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</si>
  <si>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</si>
  <si>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</si>
  <si>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</si>
  <si>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</si>
  <si>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</si>
  <si>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</si>
  <si>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</si>
  <si>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</si>
  <si>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</si>
  <si>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</si>
  <si>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</si>
  <si>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</si>
  <si>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</si>
  <si>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</si>
  <si>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</si>
  <si>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</si>
  <si>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</si>
  <si>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</si>
  <si>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</si>
  <si>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</si>
  <si>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</si>
  <si>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</si>
  <si>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</si>
  <si>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</si>
  <si>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</si>
  <si>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</si>
  <si>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</si>
  <si>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</si>
  <si>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</si>
  <si>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</si>
  <si>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</si>
  <si>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</si>
  <si>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</si>
  <si>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</si>
  <si>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</si>
  <si>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</si>
  <si>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</si>
  <si>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</si>
  <si>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</si>
  <si>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</si>
  <si>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</si>
  <si>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</si>
  <si>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</si>
  <si>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</si>
  <si>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</si>
  <si>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</si>
  <si>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</si>
  <si>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</si>
  <si>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</si>
  <si>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</si>
  <si>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</si>
  <si>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</si>
  <si>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</si>
  <si>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</si>
  <si>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</si>
  <si>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</si>
  <si>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</si>
  <si>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</si>
  <si>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</si>
  <si>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</si>
  <si>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</si>
  <si>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</si>
  <si>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</si>
  <si>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</si>
  <si>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</si>
  <si>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</si>
  <si>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</si>
  <si>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</si>
  <si>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</si>
  <si>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</si>
  <si>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</si>
  <si>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</si>
  <si>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</si>
  <si>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</si>
  <si>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</si>
  <si>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</si>
  <si>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</si>
  <si>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</si>
  <si>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</si>
  <si>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</si>
  <si>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</si>
  <si>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</si>
  <si>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</si>
  <si>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</si>
  <si>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</si>
  <si>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</si>
  <si>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</si>
  <si>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</si>
  <si>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</si>
  <si>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</si>
  <si>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</si>
  <si>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</si>
  <si>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</si>
  <si>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</si>
  <si>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</si>
  <si>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</si>
  <si>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</si>
  <si>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</si>
  <si>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</si>
  <si>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</si>
  <si>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</si>
  <si>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</si>
  <si>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</si>
  <si>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</si>
  <si>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</si>
  <si>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</si>
  <si>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</si>
  <si>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</si>
  <si>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</si>
  <si>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</si>
  <si>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</si>
  <si>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</si>
  <si>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</si>
  <si>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</si>
  <si>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</si>
  <si>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</si>
  <si>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</si>
  <si>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</si>
  <si>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</si>
  <si>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</si>
  <si>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</si>
  <si>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</si>
  <si>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</si>
  <si>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</si>
  <si>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</si>
  <si>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</si>
  <si>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</si>
  <si>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</si>
  <si>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</si>
  <si>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</si>
  <si>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</si>
  <si>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</si>
  <si>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</si>
  <si>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</si>
  <si>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</si>
  <si>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</si>
  <si>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</si>
  <si>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</si>
  <si>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</si>
  <si>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</si>
  <si>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</si>
  <si>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</si>
  <si>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</si>
  <si>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</si>
  <si>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</si>
  <si>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</si>
  <si>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</si>
  <si>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</si>
  <si>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</si>
  <si>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</si>
  <si>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</si>
  <si>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</si>
  <si>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</si>
  <si>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</si>
  <si>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</si>
  <si>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</si>
  <si>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</si>
  <si>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</si>
  <si>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</si>
  <si>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</si>
  <si>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</si>
  <si>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</si>
  <si>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</si>
  <si>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</si>
  <si>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</si>
  <si>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</si>
  <si>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</si>
  <si>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</si>
  <si>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</si>
  <si>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</si>
  <si>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</si>
  <si>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</si>
  <si>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</si>
  <si>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</si>
  <si>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</si>
  <si>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</si>
  <si>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</si>
  <si>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</si>
  <si>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</si>
  <si>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</si>
  <si>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</si>
  <si>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</si>
  <si>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</si>
  <si>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</si>
  <si>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</si>
  <si>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</si>
  <si>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</si>
  <si>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</si>
  <si>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</si>
  <si>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</si>
  <si>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</si>
  <si>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</si>
  <si>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</si>
  <si>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</si>
  <si>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</si>
  <si>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</si>
  <si>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</si>
  <si>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</si>
  <si>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</si>
  <si>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</si>
  <si>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</si>
  <si>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</si>
  <si>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</si>
  <si>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</si>
  <si>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</si>
  <si>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</si>
  <si>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</si>
  <si>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</si>
  <si>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</si>
  <si>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</si>
  <si>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</si>
  <si>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</si>
  <si>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</si>
  <si>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</si>
  <si>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</si>
  <si>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</si>
  <si>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</si>
  <si>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</si>
  <si>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</si>
  <si>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</si>
  <si>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</si>
  <si>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</si>
  <si>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</si>
  <si>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</si>
  <si>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</si>
  <si>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</si>
  <si>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</si>
  <si>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</si>
  <si>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</si>
  <si>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</si>
  <si>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</si>
  <si>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</si>
  <si>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</si>
  <si>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</si>
  <si>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</si>
  <si>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</si>
  <si>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</si>
  <si>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</si>
  <si>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</si>
  <si>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</si>
  <si>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</si>
  <si>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</si>
  <si>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</si>
  <si>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</si>
  <si>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</si>
  <si>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</si>
  <si>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</si>
  <si>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</si>
  <si>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</si>
  <si>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</si>
  <si>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</si>
  <si>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</si>
  <si>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</si>
  <si>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</si>
  <si>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</si>
  <si>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</si>
  <si>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</si>
  <si>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</si>
  <si>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</si>
  <si>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</si>
  <si>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</si>
  <si>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</si>
  <si>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</si>
  <si>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</si>
  <si>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</si>
  <si>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</si>
  <si>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</si>
  <si>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</si>
  <si>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</si>
  <si>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</si>
  <si>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</si>
  <si>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</si>
  <si>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</si>
  <si>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</si>
  <si>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</si>
  <si>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</si>
  <si>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</si>
  <si>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</si>
  <si>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</si>
  <si>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</si>
  <si>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</si>
  <si>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</si>
  <si>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</si>
  <si>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</si>
  <si>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</si>
  <si>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</si>
  <si>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</si>
  <si>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</si>
  <si>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</si>
  <si>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</si>
  <si>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</si>
  <si>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</si>
  <si>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</si>
  <si>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</si>
  <si>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</si>
  <si>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</si>
  <si>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</si>
  <si>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</si>
  <si>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</si>
  <si>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</si>
  <si>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</si>
  <si>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</si>
  <si>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</si>
  <si>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</si>
  <si>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</si>
  <si>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</si>
  <si>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</si>
  <si>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</si>
  <si>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</si>
  <si>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</si>
  <si>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</si>
  <si>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</si>
  <si>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</si>
  <si>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</si>
  <si>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</si>
  <si>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</si>
  <si>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</si>
  <si>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</si>
  <si>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</si>
  <si>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</si>
  <si>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</si>
  <si>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</si>
  <si>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</si>
  <si>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</si>
  <si>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</si>
  <si>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</si>
  <si>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</si>
  <si>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</si>
  <si>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</si>
  <si>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</si>
  <si>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</si>
  <si>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</si>
  <si>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</si>
  <si>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</si>
  <si>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</si>
  <si>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</si>
  <si>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</si>
  <si>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</si>
  <si>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</si>
  <si>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</si>
  <si>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</si>
  <si>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</si>
  <si>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</si>
  <si>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</si>
  <si>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</si>
  <si>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</si>
  <si>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</si>
  <si>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</si>
  <si>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</si>
  <si>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</si>
  <si>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</si>
  <si>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</si>
  <si>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</si>
  <si>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</si>
  <si>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</si>
  <si>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</si>
  <si>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</si>
  <si>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</si>
  <si>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</si>
  <si>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</si>
  <si>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</si>
  <si>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</si>
  <si>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</si>
  <si>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</si>
  <si>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</si>
  <si>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</si>
  <si>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</si>
  <si>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</si>
  <si>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</si>
  <si>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</si>
  <si>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</si>
  <si>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</si>
  <si>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</si>
  <si>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</si>
  <si>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</si>
  <si>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</si>
  <si>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</si>
  <si>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</si>
  <si>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</si>
  <si>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</si>
  <si>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</si>
  <si>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</si>
  <si>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</si>
  <si>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</si>
  <si>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</si>
  <si>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</si>
  <si>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</si>
  <si>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</si>
  <si>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</si>
  <si>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</si>
  <si>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</si>
  <si>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</si>
  <si>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</si>
  <si>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</si>
  <si>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</si>
  <si>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</si>
  <si>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</si>
  <si>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</si>
  <si>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</si>
  <si>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</si>
  <si>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</si>
  <si>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</si>
  <si>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</si>
  <si>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</si>
  <si>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</si>
  <si>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</si>
  <si>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</si>
  <si>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</si>
  <si>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</si>
  <si>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</si>
  <si>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</si>
  <si>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</si>
  <si>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</si>
  <si>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</si>
  <si>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</si>
  <si>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</si>
  <si>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</si>
  <si>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</si>
  <si>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</si>
  <si>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</si>
  <si>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</si>
  <si>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</si>
  <si>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</si>
  <si>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</si>
  <si>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</si>
  <si>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</si>
  <si>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</si>
  <si>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</si>
  <si>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</si>
  <si>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</si>
  <si>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</si>
  <si>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</si>
  <si>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</si>
  <si>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</si>
  <si>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</si>
  <si>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</si>
  <si>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</si>
  <si>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</si>
  <si>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</si>
  <si>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</si>
  <si>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</si>
  <si>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</si>
  <si>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</si>
  <si>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</si>
  <si>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</si>
  <si>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</si>
  <si>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</si>
  <si>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</si>
  <si>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</si>
  <si>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</si>
  <si>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</si>
  <si>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</si>
  <si>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</si>
  <si>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</si>
  <si>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</si>
  <si>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</si>
  <si>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</si>
  <si>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</si>
  <si>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</si>
  <si>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</si>
  <si>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</si>
  <si>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</si>
  <si>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</si>
  <si>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</si>
  <si>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</si>
  <si>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</si>
  <si>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</si>
  <si>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</si>
  <si>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</si>
  <si>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</si>
  <si>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</si>
  <si>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</si>
  <si>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</si>
  <si>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</si>
  <si>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</si>
  <si>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</si>
  <si>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</si>
  <si>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</si>
  <si>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</si>
  <si>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</si>
  <si>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</si>
  <si>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</si>
  <si>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</si>
  <si>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</si>
  <si>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</si>
  <si>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</si>
  <si>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</si>
  <si>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</si>
  <si>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</si>
  <si>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</si>
  <si>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</si>
  <si>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</si>
  <si>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</si>
  <si>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</si>
  <si>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</si>
  <si>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</si>
  <si>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</si>
  <si>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</si>
  <si>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</si>
  <si>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</si>
  <si>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</si>
  <si>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</si>
  <si>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</si>
  <si>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</si>
  <si>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</si>
  <si>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</si>
  <si>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</si>
  <si>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</si>
  <si>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</si>
  <si>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</si>
  <si>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</si>
  <si>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</si>
  <si>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</si>
  <si>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</si>
  <si>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</si>
  <si>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</si>
  <si>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</si>
  <si>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</si>
  <si>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</si>
  <si>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</si>
  <si>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</si>
  <si>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</si>
  <si>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</si>
  <si>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</si>
  <si>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</si>
  <si>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</si>
  <si>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</si>
  <si>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</si>
  <si>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</si>
  <si>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</si>
  <si>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</si>
  <si>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</si>
  <si>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</si>
  <si>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</si>
  <si>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</si>
  <si>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</si>
  <si>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</si>
  <si>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</si>
  <si>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</si>
  <si>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</si>
  <si>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</si>
  <si>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</si>
  <si>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</si>
  <si>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</si>
  <si>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</si>
  <si>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</si>
  <si>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</si>
  <si>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</si>
  <si>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</si>
  <si>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</si>
  <si>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</si>
  <si>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</si>
  <si>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</si>
  <si>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</si>
  <si>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</si>
  <si>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</si>
  <si>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</si>
  <si>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</si>
  <si>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</si>
  <si>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</si>
  <si>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</si>
  <si>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</si>
  <si>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</si>
  <si>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</si>
  <si>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</si>
  <si>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</si>
  <si>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</si>
  <si>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</si>
  <si>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</si>
  <si>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</si>
  <si>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</si>
  <si>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</si>
  <si>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</si>
  <si>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</si>
  <si>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</si>
  <si>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</si>
  <si>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</si>
  <si>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</si>
  <si>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</si>
  <si>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</si>
  <si>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</si>
  <si>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</si>
  <si>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</si>
  <si>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</si>
  <si>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</si>
  <si>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</si>
  <si>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</si>
  <si>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</si>
  <si>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</si>
  <si>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</si>
  <si>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</si>
  <si>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</si>
  <si>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</si>
  <si>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</si>
  <si>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</si>
  <si>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</si>
  <si>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</si>
  <si>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</si>
  <si>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</si>
  <si>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</si>
  <si>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</si>
  <si>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</si>
  <si>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</si>
  <si>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</si>
  <si>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</si>
  <si>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</si>
  <si>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</si>
  <si>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</si>
  <si>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</si>
  <si>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</si>
  <si>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</si>
  <si>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</si>
  <si>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</si>
  <si>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</si>
  <si>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</si>
  <si>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</si>
  <si>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</si>
  <si>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</si>
  <si>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</si>
  <si>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</si>
  <si>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</si>
  <si>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</si>
  <si>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</si>
  <si>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</si>
  <si>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</si>
  <si>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</si>
  <si>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</si>
  <si>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</si>
  <si>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</si>
  <si>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</si>
  <si>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</si>
  <si>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</si>
  <si>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</si>
  <si>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</si>
  <si>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</si>
  <si>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</si>
  <si>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</si>
  <si>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</si>
  <si>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</si>
  <si>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</si>
  <si>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</si>
  <si>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</si>
  <si>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</si>
  <si>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</si>
  <si>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</si>
  <si>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</si>
  <si>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</si>
  <si>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</si>
  <si>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</si>
  <si>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</si>
  <si>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</si>
  <si>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</si>
  <si>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</si>
  <si>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</si>
  <si>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</si>
  <si>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</si>
  <si>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</si>
  <si>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</si>
  <si>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</si>
  <si>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</si>
  <si>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</si>
  <si>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</si>
  <si>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</si>
  <si>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</si>
  <si>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</si>
  <si>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</si>
  <si>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</si>
  <si>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</si>
  <si>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</si>
  <si>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</si>
  <si>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</si>
  <si>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</si>
  <si>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</si>
  <si>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</si>
  <si>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</si>
  <si>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</si>
  <si>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</si>
  <si>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</si>
  <si>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</si>
  <si>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</si>
  <si>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</si>
  <si>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</si>
  <si>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</si>
  <si>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</si>
  <si>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</si>
  <si>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</si>
  <si>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</si>
  <si>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</si>
  <si>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</si>
  <si>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</si>
  <si>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</si>
  <si>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</si>
  <si>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</si>
  <si>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</si>
  <si>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</si>
  <si>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</si>
  <si>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</si>
  <si>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</si>
  <si>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</si>
  <si>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</si>
  <si>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</si>
  <si>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</si>
  <si>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</si>
  <si>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</si>
  <si>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</si>
  <si>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</si>
  <si>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</si>
  <si>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</si>
  <si>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</si>
  <si>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</si>
  <si>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</si>
  <si>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</si>
  <si>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</si>
  <si>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</si>
  <si>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</si>
  <si>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</si>
  <si>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</si>
  <si>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</si>
  <si>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</si>
  <si>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</si>
  <si>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</si>
  <si>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</si>
  <si>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</si>
  <si>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</si>
  <si>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</si>
  <si>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</si>
  <si>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</si>
  <si>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</si>
  <si>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</si>
  <si>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</si>
  <si>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</si>
  <si>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</si>
  <si>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</si>
  <si>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</si>
  <si>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</si>
  <si>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</si>
  <si>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</si>
  <si>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</si>
  <si>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</si>
  <si>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</si>
  <si>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</si>
  <si>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</si>
  <si>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</si>
  <si>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</si>
  <si>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</si>
  <si>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</si>
  <si>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</si>
  <si>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</si>
  <si>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</si>
  <si>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</si>
  <si>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</si>
  <si>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</si>
  <si>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</si>
  <si>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</si>
  <si>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</si>
  <si>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</si>
  <si>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</si>
  <si>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</si>
  <si>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</si>
  <si>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</si>
  <si>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</si>
  <si>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</si>
  <si>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</si>
  <si>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</si>
  <si>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</si>
  <si>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</si>
  <si>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</si>
  <si>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</si>
  <si>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</si>
  <si>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</si>
  <si>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</si>
  <si>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</si>
  <si>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</si>
  <si>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</si>
  <si>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</si>
  <si>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</si>
  <si>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</si>
  <si>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</si>
  <si>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</si>
  <si>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</si>
  <si>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</si>
  <si>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</si>
  <si>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</si>
  <si>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</si>
  <si>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</si>
  <si>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</si>
  <si>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</si>
  <si>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</si>
  <si>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</si>
  <si>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</si>
  <si>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</si>
  <si>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</si>
  <si>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</si>
  <si>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</si>
  <si>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</si>
  <si>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</si>
  <si>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</si>
  <si>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</si>
  <si>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</si>
  <si>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</si>
  <si>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</si>
  <si>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</si>
  <si>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</si>
  <si>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</si>
  <si>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</si>
  <si>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</si>
  <si>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</si>
  <si>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</si>
  <si>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</si>
  <si>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</si>
  <si>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</si>
  <si>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</si>
  <si>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</si>
  <si>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</si>
  <si>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</si>
  <si>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</si>
  <si>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</si>
  <si>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</si>
  <si>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</si>
  <si>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</si>
  <si>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</si>
  <si>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</si>
  <si>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</si>
  <si>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</si>
  <si>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</si>
  <si>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</si>
  <si>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</si>
  <si>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</si>
  <si>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</si>
  <si>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</si>
  <si>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</si>
  <si>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</si>
  <si>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</si>
  <si>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</si>
  <si>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</si>
  <si>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</si>
  <si>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</si>
  <si>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</si>
  <si>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</si>
  <si>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</si>
  <si>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</si>
  <si>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</si>
  <si>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</si>
  <si>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</si>
  <si>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</si>
  <si>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</si>
  <si>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</si>
  <si>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</si>
  <si>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</si>
  <si>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</si>
  <si>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</si>
  <si>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</si>
  <si>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</si>
  <si>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</si>
  <si>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</si>
  <si>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</si>
  <si>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</si>
  <si>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</si>
  <si>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</si>
  <si>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</si>
  <si>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</si>
  <si>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</si>
  <si>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</si>
  <si>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</si>
  <si>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</si>
  <si>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</si>
  <si>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</si>
  <si>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</si>
  <si>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</si>
  <si>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</si>
  <si>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</si>
  <si>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</si>
  <si>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</si>
  <si>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</si>
  <si>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</si>
  <si>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</si>
  <si>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</si>
  <si>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</si>
  <si>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</si>
  <si>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</si>
  <si>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</si>
  <si>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</si>
  <si>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</si>
  <si>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</si>
  <si>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</si>
  <si>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</si>
  <si>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</si>
  <si>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</si>
  <si>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</si>
  <si>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</si>
  <si>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</si>
  <si>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</si>
  <si>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</si>
  <si>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</si>
  <si>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</si>
  <si>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</si>
  <si>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</si>
  <si>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</si>
  <si>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</si>
  <si>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</si>
  <si>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</si>
  <si>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</si>
  <si>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</si>
  <si>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</si>
  <si>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</si>
  <si>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</si>
  <si>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</si>
  <si>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</si>
  <si>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</si>
  <si>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</si>
  <si>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</si>
  <si>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</si>
  <si>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</si>
  <si>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</si>
  <si>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</si>
  <si>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</si>
  <si>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</si>
  <si>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</si>
  <si>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</si>
  <si>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</si>
  <si>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</si>
  <si>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</si>
  <si>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</si>
  <si>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</si>
  <si>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</si>
  <si>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</si>
  <si>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</si>
  <si>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</si>
  <si>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</si>
  <si>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</si>
  <si>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</si>
  <si>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</si>
  <si>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</si>
  <si>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</si>
  <si>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</si>
  <si>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</si>
  <si>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</si>
  <si>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</si>
  <si>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</si>
  <si>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</si>
  <si>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</si>
  <si>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</si>
  <si>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</si>
  <si>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</si>
  <si>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</si>
  <si>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</si>
  <si>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</si>
  <si>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</si>
  <si>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</si>
  <si>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</si>
  <si>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</si>
  <si>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</si>
  <si>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</si>
  <si>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</si>
  <si>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</si>
  <si>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</si>
  <si>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</si>
  <si>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</si>
  <si>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</si>
  <si>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</si>
  <si>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</si>
  <si>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</si>
  <si>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</si>
  <si>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</si>
  <si>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</si>
  <si>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</si>
  <si>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</si>
  <si>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</si>
  <si>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</si>
  <si>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</si>
  <si>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</si>
  <si>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</si>
  <si>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</si>
  <si>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</si>
  <si>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</si>
  <si>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</si>
  <si>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</si>
  <si>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</si>
  <si>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</si>
  <si>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</si>
  <si>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</si>
  <si>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</si>
  <si>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</si>
  <si>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</si>
  <si>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</si>
  <si>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</si>
  <si>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</si>
  <si>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</si>
  <si>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</si>
  <si>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</si>
  <si>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</si>
  <si>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</si>
  <si>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</si>
  <si>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</si>
  <si>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</si>
  <si>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</si>
  <si>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</si>
  <si>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</si>
  <si>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</si>
  <si>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</si>
  <si>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</si>
  <si>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</si>
  <si>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</si>
  <si>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</si>
  <si>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</si>
  <si>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</si>
  <si>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</si>
  <si>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</si>
  <si>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</si>
  <si>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</si>
  <si>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</si>
  <si>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</si>
  <si>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</si>
  <si>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</si>
  <si>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</si>
  <si>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</si>
  <si>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</si>
  <si>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</si>
  <si>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</si>
  <si>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</si>
  <si>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</si>
  <si>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</si>
  <si>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</si>
  <si>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</si>
  <si>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</si>
  <si>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</si>
  <si>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</si>
  <si>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</si>
  <si>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</si>
  <si>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</si>
  <si>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</si>
  <si>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</si>
  <si>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</si>
  <si>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</si>
  <si>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</si>
  <si>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</si>
  <si>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</si>
  <si>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</si>
  <si>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</si>
  <si>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</si>
  <si>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</si>
  <si>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</si>
  <si>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</si>
  <si>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</si>
  <si>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</si>
  <si>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</si>
  <si>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</si>
  <si>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</si>
  <si>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</si>
  <si>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</si>
  <si>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</si>
  <si>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</si>
  <si>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</si>
  <si>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</si>
  <si>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</si>
  <si>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</si>
  <si>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</si>
  <si>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</si>
  <si>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</si>
  <si>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</si>
  <si>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</si>
  <si>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</si>
  <si>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</si>
  <si>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</si>
  <si>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</si>
  <si>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</si>
  <si>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</si>
  <si>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</si>
  <si>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</si>
  <si>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</si>
  <si>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</si>
  <si>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</si>
  <si>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</si>
  <si>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</si>
  <si>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</si>
  <si>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</si>
  <si>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</si>
  <si>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</si>
  <si>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</si>
  <si>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</si>
  <si>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</si>
  <si>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</si>
  <si>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</si>
  <si>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</si>
  <si>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</si>
  <si>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</si>
  <si>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</si>
  <si>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</si>
  <si>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</si>
  <si>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</si>
  <si>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</si>
  <si>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</si>
  <si>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</si>
  <si>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</si>
  <si>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</si>
  <si>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</si>
  <si>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</si>
  <si>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</si>
  <si>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</si>
  <si>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</si>
  <si>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</si>
  <si>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</si>
  <si>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</si>
  <si>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</si>
  <si>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</si>
  <si>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</si>
  <si>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</si>
  <si>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</si>
  <si>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</si>
  <si>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</si>
  <si>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</si>
  <si>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</si>
  <si>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</si>
  <si>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</si>
  <si>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</si>
  <si>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</si>
  <si>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</si>
  <si>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</si>
  <si>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</si>
  <si>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</si>
  <si>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</si>
  <si>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</si>
  <si>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</si>
  <si>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</si>
  <si>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</si>
  <si>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</si>
  <si>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</si>
  <si>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</si>
  <si>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</si>
  <si>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</si>
  <si>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</si>
  <si>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</si>
  <si>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</si>
  <si>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</si>
  <si>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</si>
  <si>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</si>
  <si>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</si>
  <si>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</si>
  <si>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</si>
  <si>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</si>
  <si>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</si>
  <si>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</si>
  <si>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</si>
  <si>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</si>
  <si>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</si>
  <si>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</si>
  <si>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</si>
  <si>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</si>
  <si>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</si>
  <si>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</si>
  <si>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</si>
  <si>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</si>
  <si>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</si>
  <si>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</si>
  <si>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</si>
  <si>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</si>
  <si>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</si>
  <si>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</si>
  <si>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</si>
  <si>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</si>
  <si>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</si>
  <si>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</si>
  <si>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</si>
  <si>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</si>
  <si>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</si>
  <si>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</si>
  <si>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</si>
  <si>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</si>
  <si>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</si>
  <si>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</si>
  <si>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</si>
  <si>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</si>
  <si>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</si>
  <si>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</si>
  <si>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</si>
  <si>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</si>
  <si>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</si>
  <si>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</si>
  <si>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</si>
  <si>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</si>
  <si>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</si>
  <si>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</si>
  <si>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</si>
  <si>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</si>
  <si>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</si>
  <si>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</si>
  <si>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</si>
  <si>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</si>
  <si>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</si>
  <si>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</si>
  <si>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</si>
  <si>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</si>
  <si>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</si>
  <si>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</si>
  <si>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</si>
  <si>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</si>
  <si>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</si>
  <si>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</si>
  <si>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</si>
  <si>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</si>
  <si>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</si>
  <si>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</si>
  <si>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</si>
  <si>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</si>
  <si>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</si>
  <si>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</si>
  <si>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</si>
  <si>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</si>
  <si>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</si>
  <si>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</si>
  <si>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</si>
  <si>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</si>
  <si>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</si>
  <si>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</si>
  <si>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</si>
  <si>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</si>
  <si>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</si>
  <si>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</si>
  <si>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</si>
  <si>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</si>
  <si>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</si>
  <si>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</si>
  <si>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</si>
  <si>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</si>
  <si>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</si>
  <si>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</si>
  <si>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</si>
  <si>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</si>
  <si>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</si>
  <si>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</si>
  <si>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</si>
  <si>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</si>
  <si>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</si>
  <si>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</si>
  <si>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</si>
  <si>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</si>
  <si>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</si>
  <si>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</si>
  <si>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</si>
  <si>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</si>
  <si>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</si>
  <si>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</si>
  <si>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</si>
  <si>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</si>
  <si>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</si>
  <si>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</si>
  <si>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</si>
  <si>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</si>
  <si>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</si>
  <si>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</si>
  <si>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</si>
  <si>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</si>
  <si>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</si>
  <si>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</si>
  <si>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</si>
  <si>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</si>
  <si>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</si>
  <si>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</si>
  <si>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</si>
  <si>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</si>
  <si>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</si>
  <si>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</si>
  <si>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</si>
  <si>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</si>
  <si>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</si>
  <si>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</si>
  <si>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</si>
  <si>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</si>
  <si>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</si>
  <si>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</si>
  <si>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</si>
  <si>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</si>
  <si>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</si>
  <si>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</si>
  <si>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</si>
  <si>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</si>
  <si>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</si>
  <si>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</si>
  <si>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</si>
  <si>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</si>
  <si>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</si>
  <si>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</si>
  <si>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</si>
  <si>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</si>
  <si>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</si>
  <si>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</si>
  <si>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</si>
  <si>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</si>
  <si>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</si>
  <si>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</si>
  <si>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</si>
  <si>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</si>
  <si>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</si>
  <si>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</si>
  <si>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</si>
  <si>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</si>
  <si>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</si>
  <si>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</si>
  <si>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</si>
  <si>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</si>
  <si>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</si>
  <si>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</si>
  <si>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</si>
  <si>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</si>
  <si>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</si>
  <si>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</si>
  <si>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</si>
  <si>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</si>
  <si>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</si>
  <si>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</si>
  <si>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</si>
  <si>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</si>
  <si>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</si>
  <si>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</si>
  <si>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</si>
  <si>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</si>
  <si>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</si>
  <si>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</si>
  <si>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</si>
  <si>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</si>
  <si>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</si>
  <si>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</si>
  <si>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</si>
  <si>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</si>
  <si>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</si>
  <si>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</si>
  <si>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</si>
  <si>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</si>
  <si>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</si>
  <si>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</si>
  <si>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</si>
  <si>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</si>
  <si>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</si>
  <si>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</si>
  <si>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</si>
  <si>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</si>
  <si>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</si>
  <si>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</si>
  <si>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</si>
  <si>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</si>
  <si>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</si>
  <si>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</si>
  <si>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</si>
  <si>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</si>
  <si>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</si>
  <si>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</si>
  <si>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</si>
  <si>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</si>
  <si>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</si>
  <si>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</si>
  <si>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</si>
  <si>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</si>
  <si>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</si>
  <si>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</si>
  <si>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</si>
  <si>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</si>
  <si>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</si>
  <si>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</si>
  <si>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</si>
  <si>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</si>
  <si>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</si>
  <si>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</si>
  <si>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</si>
  <si>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</si>
  <si>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</si>
  <si>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</si>
  <si>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</si>
  <si>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</si>
  <si>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</si>
  <si>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</si>
  <si>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</si>
  <si>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</si>
  <si>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</si>
  <si>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</si>
  <si>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</si>
  <si>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</si>
  <si>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</si>
  <si>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</si>
  <si>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</si>
  <si>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</si>
  <si>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</si>
  <si>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</si>
  <si>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</si>
  <si>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</si>
  <si>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</si>
  <si>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</si>
  <si>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</si>
  <si>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</si>
  <si>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</si>
  <si>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</si>
  <si>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</si>
  <si>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</si>
  <si>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</si>
  <si>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</si>
  <si>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</si>
  <si>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</si>
  <si>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</si>
  <si>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</si>
  <si>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</si>
  <si>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</si>
  <si>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</si>
  <si>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</si>
  <si>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</si>
  <si>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</si>
  <si>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</si>
  <si>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</si>
  <si>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</si>
  <si>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</si>
  <si>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</si>
  <si>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</si>
  <si>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</si>
  <si>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</si>
  <si>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</si>
  <si>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</si>
  <si>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</si>
  <si>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</si>
  <si>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</si>
  <si>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</si>
  <si>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</si>
  <si>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</si>
  <si>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</si>
  <si>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</si>
  <si>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</si>
  <si>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</si>
  <si>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</si>
  <si>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</si>
  <si>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</si>
  <si>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</si>
  <si>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</si>
  <si>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</si>
  <si>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</si>
  <si>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</si>
  <si>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</si>
  <si>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</si>
  <si>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</si>
  <si>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</si>
  <si>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</si>
  <si>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</si>
  <si>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</si>
  <si>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</si>
  <si>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</si>
  <si>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</si>
  <si>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</si>
  <si>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</si>
  <si>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</si>
  <si>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</si>
  <si>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</si>
  <si>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</si>
  <si>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</si>
  <si>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</si>
  <si>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</si>
  <si>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</si>
  <si>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</si>
  <si>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</si>
  <si>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</si>
  <si>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</si>
  <si>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</si>
  <si>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</si>
  <si>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</si>
  <si>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</si>
  <si>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</si>
  <si>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</si>
  <si>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</si>
  <si>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</si>
  <si>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</si>
  <si>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</si>
  <si>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</si>
  <si>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</si>
  <si>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</si>
  <si>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</si>
  <si>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</si>
  <si>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</si>
  <si>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</si>
  <si>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</si>
  <si>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</si>
  <si>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</si>
  <si>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</si>
  <si>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</si>
  <si>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</si>
  <si>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</si>
  <si>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</si>
  <si>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</si>
  <si>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</si>
  <si>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</si>
  <si>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</si>
  <si>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</si>
  <si>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</si>
  <si>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</si>
  <si>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</si>
  <si>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</si>
  <si>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</si>
  <si>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</si>
  <si>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</si>
  <si>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</si>
  <si>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</si>
  <si>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</si>
  <si>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</si>
  <si>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</si>
  <si>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</si>
  <si>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</si>
  <si>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</si>
  <si>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</si>
  <si>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</si>
  <si>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</si>
  <si>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</si>
  <si>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</si>
  <si>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</si>
  <si>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</si>
  <si>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</si>
  <si>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</si>
  <si>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</si>
  <si>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</si>
  <si>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</si>
  <si>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</si>
  <si>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</si>
  <si>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</si>
  <si>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</si>
  <si>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</si>
  <si>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</si>
  <si>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</si>
  <si>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</si>
  <si>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</si>
  <si>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</si>
  <si>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</si>
  <si>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</si>
  <si>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</si>
  <si>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</si>
  <si>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</si>
  <si>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</si>
  <si>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</si>
  <si>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</si>
  <si>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</si>
  <si>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</si>
  <si>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</si>
  <si>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</si>
  <si>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</si>
  <si>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</si>
  <si>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</si>
  <si>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</si>
  <si>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</si>
  <si>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</si>
  <si>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</si>
  <si>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</si>
  <si>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</si>
  <si>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</si>
  <si>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</si>
  <si>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</si>
  <si>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</si>
  <si>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</si>
  <si>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</si>
  <si>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</si>
  <si>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</si>
  <si>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</si>
  <si>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</si>
  <si>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</si>
  <si>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</si>
  <si>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</si>
  <si>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</si>
  <si>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</si>
  <si>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</si>
  <si>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</si>
  <si>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</si>
  <si>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</si>
  <si>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</si>
  <si>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</si>
  <si>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</si>
  <si>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</si>
  <si>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</si>
  <si>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</si>
  <si>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</si>
  <si>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</si>
  <si>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</si>
  <si>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</si>
  <si>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</si>
  <si>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</si>
  <si>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</si>
  <si>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</si>
  <si>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</si>
  <si>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</si>
  <si>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</si>
  <si>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</si>
  <si>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</si>
  <si>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</si>
  <si>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</si>
  <si>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</si>
  <si>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</si>
  <si>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</si>
  <si>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</si>
  <si>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</si>
  <si>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</si>
  <si>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</si>
  <si>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</si>
  <si>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</si>
  <si>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</si>
  <si>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</si>
  <si>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</si>
  <si>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</si>
  <si>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</si>
  <si>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</si>
  <si>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</si>
  <si>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</si>
  <si>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</si>
  <si>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</si>
  <si>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</si>
  <si>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</si>
  <si>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</si>
  <si>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</si>
  <si>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</si>
  <si>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</si>
  <si>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</si>
  <si>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</si>
  <si>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</si>
  <si>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</si>
  <si>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</si>
  <si>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</si>
  <si>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</si>
  <si>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</si>
  <si>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</si>
  <si>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</si>
  <si>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</si>
  <si>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</si>
  <si>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</si>
  <si>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</si>
  <si>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</si>
  <si>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</si>
  <si>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</si>
  <si>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</si>
  <si>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</si>
  <si>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</si>
  <si>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</si>
  <si>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</si>
  <si>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</si>
  <si>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</si>
  <si>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</si>
  <si>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</si>
  <si>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</si>
  <si>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</si>
  <si>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</si>
  <si>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</si>
  <si>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</si>
  <si>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</si>
  <si>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</si>
  <si>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</si>
  <si>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</si>
  <si>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</si>
  <si>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</si>
  <si>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</si>
  <si>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</si>
  <si>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</si>
  <si>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</si>
  <si>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</si>
  <si>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</si>
  <si>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</si>
  <si>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</si>
  <si>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</si>
  <si>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</si>
  <si>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</si>
  <si>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</si>
  <si>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</si>
  <si>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</si>
  <si>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</si>
  <si>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</si>
  <si>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</si>
  <si>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</si>
  <si>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</si>
  <si>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</si>
  <si>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</si>
  <si>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</si>
  <si>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</si>
  <si>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</si>
  <si>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</si>
  <si>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</si>
  <si>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</si>
  <si>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</si>
  <si>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</si>
  <si>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</si>
  <si>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</si>
  <si>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</si>
  <si>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</si>
  <si>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</si>
  <si>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</si>
  <si>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</si>
  <si>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</si>
  <si>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</si>
  <si>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</si>
  <si>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</si>
  <si>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</si>
  <si>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</si>
  <si>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</si>
  <si>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</si>
  <si>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</si>
  <si>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</si>
  <si>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</si>
  <si>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</si>
  <si>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</si>
  <si>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</si>
  <si>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</si>
  <si>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</si>
  <si>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</si>
  <si>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</si>
  <si>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</si>
  <si>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</si>
  <si>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</si>
  <si>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</si>
  <si>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</si>
  <si>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</si>
  <si>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</si>
  <si>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</si>
  <si>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</si>
  <si>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</si>
  <si>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</si>
  <si>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</si>
  <si>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</si>
  <si>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</si>
  <si>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</si>
  <si>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</si>
  <si>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</si>
  <si>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</si>
  <si>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</si>
  <si>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</si>
  <si>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</si>
  <si>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</si>
  <si>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</si>
  <si>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</si>
  <si>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</si>
  <si>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</si>
  <si>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</si>
  <si>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</si>
  <si>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</si>
  <si>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</si>
  <si>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</si>
  <si>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</si>
  <si>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</si>
  <si>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</si>
  <si>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</si>
  <si>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</si>
  <si>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</si>
  <si>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</si>
  <si>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</si>
  <si>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</si>
  <si>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</si>
  <si>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</si>
  <si>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</si>
  <si>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</si>
  <si>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</si>
  <si>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</si>
  <si>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</si>
  <si>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</si>
  <si>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</si>
  <si>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</si>
  <si>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</si>
  <si>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</si>
  <si>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</si>
  <si>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</si>
  <si>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</si>
  <si>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</si>
  <si>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</si>
  <si>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</si>
  <si>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</si>
  <si>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</si>
  <si>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</si>
  <si>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</si>
  <si>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</si>
  <si>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</si>
  <si>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</si>
  <si>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</si>
  <si>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</si>
  <si>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</si>
  <si>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</si>
  <si>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</si>
  <si>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</si>
  <si>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</si>
  <si>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</si>
  <si>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</si>
  <si>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</si>
  <si>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</si>
  <si>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</si>
  <si>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</si>
  <si>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</si>
  <si>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</si>
  <si>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</si>
  <si>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</si>
  <si>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</si>
  <si>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</si>
  <si>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</si>
  <si>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</si>
  <si>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</si>
  <si>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</si>
  <si>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</si>
  <si>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</si>
  <si>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</si>
  <si>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</si>
  <si>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</si>
  <si>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</si>
  <si>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</si>
  <si>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</si>
  <si>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</si>
  <si>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</si>
  <si>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</si>
  <si>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</si>
  <si>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</si>
  <si>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</si>
  <si>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</si>
  <si>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</si>
  <si>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</si>
  <si>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</si>
  <si>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</si>
  <si>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</si>
  <si>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</si>
  <si>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</si>
  <si>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</si>
  <si>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</si>
  <si>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</si>
  <si>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</si>
  <si>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</si>
  <si>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</si>
  <si>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</si>
  <si>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</si>
  <si>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</si>
  <si>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</si>
  <si>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</si>
  <si>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</si>
  <si>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</si>
  <si>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</si>
  <si>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</si>
  <si>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</si>
  <si>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</si>
  <si>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</si>
  <si>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</si>
  <si>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</si>
  <si>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</si>
  <si>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</si>
  <si>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</si>
  <si>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</si>
  <si>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</si>
  <si>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</si>
  <si>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</si>
  <si>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</si>
  <si>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</si>
  <si>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</si>
  <si>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</si>
  <si>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</si>
  <si>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</si>
  <si>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</si>
  <si>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</si>
  <si>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</si>
  <si>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</si>
  <si>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</si>
  <si>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</si>
  <si>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</si>
  <si>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</si>
  <si>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</si>
  <si>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</si>
  <si>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</si>
  <si>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</si>
  <si>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</si>
  <si>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</si>
  <si>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</si>
  <si>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</si>
  <si>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</si>
  <si>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</si>
  <si>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</si>
  <si>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</si>
  <si>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</si>
  <si>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</si>
  <si>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</si>
  <si>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</si>
  <si>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</si>
  <si>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</si>
  <si>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</si>
  <si>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</si>
  <si>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</si>
  <si>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</si>
  <si>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</si>
  <si>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</si>
  <si>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</si>
  <si>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</si>
  <si>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</si>
  <si>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</si>
  <si>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</si>
  <si>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</si>
  <si>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</si>
  <si>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</si>
  <si>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</si>
  <si>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</si>
  <si>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</si>
  <si>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</si>
  <si>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</si>
  <si>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</si>
  <si>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</si>
  <si>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</si>
  <si>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</si>
  <si>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</si>
  <si>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</si>
  <si>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</si>
  <si>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</si>
  <si>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</si>
  <si>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</si>
  <si>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</si>
  <si>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</si>
  <si>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</si>
  <si>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</si>
  <si>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</si>
  <si>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</si>
  <si>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</si>
  <si>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</si>
  <si>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</si>
  <si>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</si>
  <si>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</si>
  <si>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</si>
  <si>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</si>
  <si>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</si>
  <si>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</si>
  <si>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</si>
  <si>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</si>
  <si>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</si>
  <si>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</si>
  <si>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</si>
  <si>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</si>
  <si>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</si>
  <si>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</si>
  <si>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</si>
  <si>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</si>
  <si>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</si>
  <si>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</si>
  <si>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</si>
  <si>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</si>
  <si>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</si>
  <si>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</si>
  <si>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</si>
  <si>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</si>
  <si>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</si>
  <si>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</si>
  <si>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</si>
  <si>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</si>
  <si>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</si>
  <si>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</si>
  <si>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</si>
  <si>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</si>
  <si>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</si>
  <si>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</si>
  <si>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</si>
  <si>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</si>
  <si>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</si>
  <si>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</si>
  <si>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</si>
  <si>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</si>
  <si>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</si>
  <si>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</si>
  <si>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</si>
  <si>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</si>
  <si>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</si>
  <si>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</si>
  <si>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</si>
  <si>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</si>
  <si>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</si>
  <si>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</si>
  <si>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</si>
  <si>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</si>
  <si>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</si>
  <si>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</si>
  <si>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</si>
  <si>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</si>
  <si>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</si>
  <si>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</si>
  <si>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</si>
  <si>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</si>
  <si>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</si>
  <si>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</si>
  <si>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</si>
  <si>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</si>
  <si>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</si>
  <si>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</si>
  <si>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</si>
  <si>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</si>
  <si>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</si>
  <si>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</si>
  <si>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</si>
  <si>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</si>
  <si>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</si>
  <si>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</si>
  <si>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</si>
  <si>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</si>
  <si>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</si>
  <si>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</si>
  <si>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</si>
  <si>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</si>
  <si>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</si>
  <si>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</si>
  <si>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</si>
  <si>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</si>
  <si>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</si>
  <si>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</si>
  <si>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</si>
  <si>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</si>
  <si>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</si>
  <si>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</si>
  <si>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</si>
  <si>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</si>
  <si>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</si>
  <si>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</si>
  <si>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</si>
  <si>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</si>
  <si>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</si>
  <si>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</si>
  <si>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</si>
  <si>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</si>
  <si>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</si>
  <si>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</si>
  <si>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</si>
  <si>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</si>
  <si>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</si>
  <si>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</si>
  <si>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</si>
  <si>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</si>
  <si>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</si>
  <si>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</si>
  <si>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</si>
  <si>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</si>
  <si>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</si>
  <si>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</si>
  <si>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</si>
  <si>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</si>
  <si>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</si>
  <si>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</si>
  <si>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</si>
  <si>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</si>
  <si>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</si>
  <si>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</si>
  <si>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</si>
  <si>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</si>
  <si>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</si>
  <si>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</si>
  <si>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</si>
  <si>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</si>
  <si>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</si>
  <si>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</si>
  <si>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</si>
  <si>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</si>
  <si>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</si>
  <si>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</si>
  <si>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</si>
  <si>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</si>
  <si>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</si>
  <si>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</si>
  <si>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</si>
  <si>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</si>
  <si>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</si>
  <si>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</si>
  <si>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</si>
  <si>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</si>
  <si>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</si>
  <si>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</si>
  <si>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</si>
  <si>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</si>
  <si>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</si>
  <si>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</si>
  <si>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</si>
  <si>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</si>
  <si>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</si>
  <si>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</si>
  <si>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</si>
  <si>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</si>
  <si>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</si>
  <si>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</si>
  <si>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</si>
  <si>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</si>
  <si>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</si>
  <si>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</si>
  <si>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</si>
  <si>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</si>
  <si>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</si>
  <si>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</si>
  <si>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</si>
  <si>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</si>
  <si>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</si>
  <si>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</si>
  <si>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</si>
  <si>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</si>
  <si>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</si>
  <si>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</si>
  <si>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</si>
  <si>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</si>
  <si>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</si>
  <si>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</si>
  <si>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</si>
  <si>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</si>
  <si>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</si>
  <si>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</si>
  <si>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</si>
  <si>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</si>
  <si>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</si>
  <si>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</si>
  <si>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</si>
  <si>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</si>
  <si>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</si>
  <si>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</si>
  <si>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</si>
  <si>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</si>
  <si>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</si>
  <si>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</si>
  <si>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</si>
  <si>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</si>
  <si>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</si>
  <si>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</si>
  <si>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</si>
  <si>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</si>
  <si>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</si>
  <si>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</si>
  <si>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</si>
  <si>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</si>
  <si>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</si>
  <si>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</si>
  <si>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</si>
  <si>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</si>
  <si>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</si>
  <si>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</si>
  <si>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</si>
  <si>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</si>
  <si>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</si>
  <si>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</si>
  <si>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</si>
  <si>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</si>
  <si>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</si>
  <si>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</si>
  <si>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</si>
  <si>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</si>
  <si>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</si>
  <si>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</si>
  <si>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</si>
  <si>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</si>
  <si>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</si>
  <si>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</si>
  <si>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</si>
  <si>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</si>
  <si>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</si>
  <si>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</si>
  <si>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</si>
  <si>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</si>
  <si>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</si>
  <si>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</si>
  <si>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</si>
  <si>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</si>
  <si>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</si>
  <si>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</si>
  <si>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</si>
  <si>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</si>
  <si>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</si>
  <si>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</si>
  <si>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</si>
  <si>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</si>
  <si>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</si>
  <si>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</si>
  <si>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</si>
  <si>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</si>
  <si>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</si>
  <si>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</si>
  <si>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</si>
  <si>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</si>
  <si>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</si>
  <si>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</si>
  <si>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</si>
  <si>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</si>
  <si>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</si>
  <si>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</si>
  <si>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</si>
  <si>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</si>
  <si>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</si>
  <si>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</si>
  <si>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</si>
  <si>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</si>
  <si>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</si>
  <si>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</si>
  <si>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</si>
  <si>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</si>
  <si>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</si>
  <si>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</si>
  <si>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</si>
  <si>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</si>
  <si>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</si>
  <si>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</si>
  <si>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</si>
  <si>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</si>
  <si>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</si>
  <si>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</si>
  <si>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</si>
  <si>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</si>
  <si>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</si>
  <si>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</si>
  <si>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</si>
  <si>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</si>
  <si>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</si>
  <si>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</si>
  <si>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</si>
  <si>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</si>
  <si>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</si>
  <si>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</si>
  <si>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</si>
  <si>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</si>
  <si>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</si>
  <si>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</si>
  <si>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</si>
  <si>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</si>
  <si>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</si>
  <si>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</si>
  <si>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</si>
  <si>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</si>
  <si>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</si>
  <si>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</si>
  <si>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</si>
  <si>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</si>
  <si>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</si>
  <si>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</si>
  <si>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</si>
  <si>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</si>
  <si>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</si>
  <si>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</si>
  <si>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</si>
  <si>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</si>
  <si>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</si>
  <si>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</si>
  <si>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</si>
  <si>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</si>
  <si>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</si>
  <si>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</si>
  <si>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</si>
  <si>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</si>
  <si>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</si>
  <si>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</si>
  <si>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</si>
  <si>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</si>
  <si>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</si>
  <si>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</si>
  <si>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</si>
  <si>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</si>
  <si>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</si>
  <si>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</si>
  <si>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</si>
  <si>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</si>
  <si>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</si>
  <si>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</si>
  <si>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</si>
  <si>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</si>
  <si>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</si>
  <si>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</si>
  <si>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</si>
  <si>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</si>
  <si>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</si>
  <si>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</si>
  <si>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</si>
  <si>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</si>
  <si>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</si>
  <si>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</si>
  <si>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</si>
  <si>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</si>
  <si>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</si>
  <si>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</si>
  <si>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</si>
  <si>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</si>
  <si>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</si>
  <si>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</si>
  <si>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</si>
  <si>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</si>
  <si>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</si>
  <si>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</si>
  <si>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</si>
  <si>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</si>
  <si>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</si>
  <si>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</si>
  <si>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</si>
  <si>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</si>
  <si>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</si>
  <si>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</si>
  <si>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</si>
  <si>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</si>
  <si>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</si>
  <si>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</si>
  <si>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</si>
  <si>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</si>
  <si>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</si>
  <si>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</si>
  <si>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</si>
  <si>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</si>
  <si>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</si>
  <si>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</si>
  <si>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</si>
  <si>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</si>
  <si>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</si>
  <si>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</si>
  <si>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</si>
  <si>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</si>
  <si>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</si>
  <si>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</si>
  <si>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</si>
  <si>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</si>
  <si>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</si>
  <si>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</si>
  <si>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</si>
  <si>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</si>
  <si>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</si>
  <si>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</si>
  <si>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</si>
  <si>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</si>
  <si>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</si>
  <si>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</si>
  <si>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</si>
  <si>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</si>
  <si>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</si>
  <si>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</si>
  <si>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</si>
  <si>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</si>
  <si>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</si>
  <si>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</si>
  <si>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</si>
  <si>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</si>
  <si>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</si>
  <si>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</si>
  <si>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</si>
  <si>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</si>
  <si>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</si>
  <si>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</si>
  <si>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</si>
  <si>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</si>
  <si>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</si>
  <si>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</si>
  <si>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</si>
  <si>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</si>
  <si>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</si>
  <si>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</si>
  <si>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</si>
  <si>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</si>
  <si>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</si>
  <si>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</si>
  <si>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</si>
  <si>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</si>
  <si>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</si>
  <si>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</si>
  <si>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</si>
  <si>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</si>
  <si>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</si>
  <si>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</si>
  <si>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</si>
  <si>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</si>
  <si>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</si>
  <si>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</si>
  <si>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</si>
  <si>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</si>
  <si>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</si>
  <si>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</si>
  <si>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</si>
  <si>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</si>
  <si>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</si>
  <si>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</si>
  <si>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</si>
  <si>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</si>
  <si>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</si>
  <si>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</si>
  <si>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</si>
  <si>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</si>
  <si>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</si>
  <si>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</si>
  <si>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</si>
  <si>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</si>
  <si>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</si>
  <si>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</si>
  <si>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</si>
  <si>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</si>
  <si>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</si>
  <si>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</si>
  <si>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</si>
  <si>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</si>
  <si>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</si>
  <si>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</si>
  <si>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</si>
  <si>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</si>
  <si>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</si>
  <si>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</si>
  <si>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</si>
  <si>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</si>
  <si>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</si>
  <si>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</si>
  <si>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</si>
  <si>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</si>
  <si>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</si>
  <si>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</si>
  <si>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</si>
  <si>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</si>
  <si>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</si>
  <si>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</si>
  <si>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</si>
  <si>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</si>
  <si>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</si>
  <si>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</si>
  <si>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</si>
  <si>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</si>
  <si>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</si>
  <si>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</si>
  <si>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</si>
  <si>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</si>
  <si>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</si>
  <si>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</si>
  <si>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</si>
  <si>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</si>
  <si>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</si>
  <si>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</si>
  <si>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</si>
  <si>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</si>
  <si>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</si>
  <si>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</si>
  <si>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</si>
  <si>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</si>
  <si>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</si>
  <si>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</si>
  <si>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</si>
  <si>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</si>
  <si>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</si>
  <si>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</si>
  <si>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</si>
  <si>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</si>
  <si>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</si>
  <si>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</si>
  <si>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</si>
  <si>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</si>
  <si>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</si>
  <si>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</si>
  <si>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</si>
  <si>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</si>
  <si>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</si>
  <si>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</si>
  <si>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</si>
  <si>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</si>
  <si>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</si>
  <si>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</si>
  <si>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</si>
  <si>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</si>
  <si>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</si>
  <si>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</si>
  <si>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</si>
  <si>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</si>
  <si>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</si>
  <si>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</si>
  <si>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</si>
  <si>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</si>
  <si>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</si>
  <si>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</si>
  <si>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</si>
  <si>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</si>
  <si>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</si>
  <si>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</si>
  <si>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</si>
  <si>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</si>
  <si>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</si>
  <si>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</si>
  <si>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</si>
  <si>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</si>
  <si>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</si>
  <si>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</si>
  <si>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</si>
  <si>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</si>
  <si>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</si>
  <si>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</si>
  <si>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</si>
  <si>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</si>
  <si>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</si>
  <si>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</si>
  <si>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</si>
  <si>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</si>
  <si>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</si>
  <si>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</si>
  <si>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</si>
  <si>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</si>
  <si>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</si>
  <si>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</si>
  <si>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</si>
  <si>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</si>
  <si>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</si>
  <si>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</si>
  <si>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</si>
  <si>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</si>
  <si>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</si>
  <si>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</si>
  <si>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</si>
  <si>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</si>
  <si>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</si>
  <si>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</si>
  <si>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</si>
  <si>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</si>
  <si>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</si>
  <si>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</si>
  <si>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</si>
  <si>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</si>
  <si>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</si>
  <si>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</si>
  <si>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</si>
  <si>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</si>
  <si>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</si>
  <si>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</si>
  <si>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</si>
  <si>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</si>
  <si>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</si>
  <si>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</si>
  <si>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</si>
  <si>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</si>
  <si>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</si>
  <si>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</si>
  <si>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</si>
  <si>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</si>
  <si>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</si>
  <si>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</si>
  <si>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</si>
  <si>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</si>
  <si>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</si>
  <si>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</si>
  <si>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</si>
  <si>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</si>
  <si>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</si>
  <si>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</si>
  <si>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</si>
  <si>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</si>
  <si>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</si>
  <si>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</si>
  <si>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</si>
  <si>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</si>
  <si>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</si>
  <si>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</si>
  <si>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</si>
  <si>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</si>
  <si>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</si>
  <si>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</si>
  <si>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</si>
  <si>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</si>
  <si>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</si>
  <si>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</si>
  <si>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</si>
  <si>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</si>
  <si>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</si>
  <si>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</si>
  <si>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</si>
  <si>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</si>
  <si>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</si>
  <si>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</si>
  <si>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</si>
  <si>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</si>
  <si>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</si>
  <si>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</si>
  <si>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</si>
  <si>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</si>
  <si>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</si>
  <si>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</si>
  <si>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</si>
  <si>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</si>
  <si>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</si>
  <si>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</si>
  <si>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</si>
  <si>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</si>
  <si>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</si>
  <si>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</si>
  <si>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</si>
  <si>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</si>
  <si>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</si>
  <si>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</si>
  <si>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</si>
  <si>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</si>
  <si>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</si>
  <si>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</si>
  <si>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</si>
  <si>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</si>
  <si>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</si>
  <si>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</si>
  <si>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</si>
  <si>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</si>
  <si>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</si>
  <si>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</si>
  <si>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</si>
  <si>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</si>
  <si>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</si>
  <si>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</si>
  <si>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</si>
  <si>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</si>
  <si>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</si>
  <si>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</si>
  <si>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</si>
  <si>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</si>
  <si>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</si>
  <si>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</si>
  <si>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</si>
  <si>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</si>
  <si>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</si>
  <si>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</si>
  <si>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</si>
  <si>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</si>
  <si>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</si>
  <si>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</si>
  <si>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</si>
  <si>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</si>
  <si>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</si>
  <si>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</si>
  <si>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</si>
  <si>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</si>
  <si>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</si>
  <si>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</si>
  <si>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</si>
  <si>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</si>
  <si>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</si>
  <si>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</si>
  <si>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</si>
  <si>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</si>
  <si>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</si>
  <si>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</si>
  <si>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</si>
  <si>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</si>
  <si>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</si>
  <si>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</si>
  <si>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</si>
  <si>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</si>
  <si>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</si>
  <si>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</si>
  <si>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</si>
  <si>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</si>
  <si>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</si>
  <si>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</si>
  <si>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</si>
  <si>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</si>
  <si>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</si>
  <si>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</si>
  <si>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</si>
  <si>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</si>
  <si>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</si>
  <si>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</si>
  <si>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</si>
  <si>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</si>
  <si>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</si>
  <si>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</si>
  <si>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</si>
  <si>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</si>
  <si>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</si>
  <si>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</si>
  <si>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</si>
  <si>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</si>
  <si>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</si>
  <si>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</si>
  <si>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</si>
  <si>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</si>
  <si>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</si>
  <si>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</si>
  <si>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</si>
  <si>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</si>
  <si>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</si>
  <si>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</si>
  <si>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</si>
  <si>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</si>
  <si>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</si>
  <si>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</si>
  <si>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</si>
  <si>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</si>
  <si>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</si>
  <si>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</si>
  <si>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</si>
  <si>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</si>
  <si>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</si>
  <si>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</si>
  <si>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</si>
  <si>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</si>
  <si>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</si>
  <si>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</si>
  <si>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</si>
  <si>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</si>
  <si>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</si>
  <si>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</si>
  <si>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</si>
  <si>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</si>
  <si>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</si>
  <si>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</si>
  <si>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</si>
  <si>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</si>
  <si>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</si>
  <si>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</si>
  <si>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</si>
  <si>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</si>
  <si>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</si>
  <si>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</si>
  <si>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</si>
  <si>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</si>
  <si>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</si>
  <si>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</si>
  <si>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</si>
  <si>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</si>
  <si>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</si>
  <si>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</si>
  <si>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</si>
  <si>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</si>
  <si>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</si>
  <si>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</si>
  <si>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</si>
  <si>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</si>
  <si>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</si>
  <si>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</si>
  <si>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</si>
  <si>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</si>
  <si>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</si>
  <si>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</si>
  <si>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</si>
  <si>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</si>
  <si>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</si>
  <si>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</si>
  <si>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</si>
  <si>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</si>
  <si>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</si>
  <si>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</si>
  <si>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</si>
  <si>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</si>
  <si>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</si>
  <si>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</si>
  <si>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</si>
  <si>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</si>
  <si>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</si>
  <si>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</si>
  <si>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</si>
  <si>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</si>
  <si>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</si>
  <si>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</si>
  <si>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</si>
  <si>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</si>
  <si>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</si>
  <si>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</si>
  <si>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</si>
  <si>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</si>
  <si>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</si>
  <si>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</si>
  <si>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</si>
  <si>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</si>
  <si>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</si>
  <si>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</si>
  <si>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</si>
  <si>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</si>
  <si>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</si>
  <si>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</si>
  <si>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</si>
  <si>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</si>
  <si>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</si>
  <si>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</si>
  <si>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</si>
  <si>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</si>
  <si>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</si>
  <si>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</si>
  <si>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</si>
  <si>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</si>
  <si>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</si>
  <si>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</si>
  <si>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</si>
  <si>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</si>
  <si>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</si>
  <si>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</si>
  <si>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</si>
  <si>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</si>
  <si>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</si>
  <si>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</si>
  <si>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</si>
  <si>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</si>
  <si>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</si>
  <si>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</si>
  <si>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</si>
  <si>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</si>
  <si>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</si>
  <si>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</si>
  <si>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</si>
  <si>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</si>
  <si>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</si>
  <si>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</si>
  <si>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</si>
  <si>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</si>
  <si>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</si>
  <si>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</si>
  <si>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</si>
  <si>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</si>
  <si>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</si>
  <si>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</si>
  <si>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</si>
  <si>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</si>
  <si>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</si>
  <si>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</si>
  <si>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</si>
  <si>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</si>
  <si>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</si>
  <si>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</si>
  <si>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</si>
  <si>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</si>
  <si>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</si>
  <si>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</si>
  <si>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</si>
  <si>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</si>
  <si>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</si>
  <si>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</si>
  <si>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</si>
  <si>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</si>
  <si>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</si>
  <si>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</si>
  <si>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</si>
  <si>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</si>
  <si>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</si>
  <si>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</si>
  <si>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</si>
  <si>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</si>
  <si>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</si>
  <si>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</si>
  <si>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</si>
  <si>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</si>
  <si>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</si>
  <si>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</si>
  <si>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</si>
  <si>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</si>
  <si>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</si>
  <si>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</si>
  <si>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</si>
  <si>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</si>
  <si>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</si>
  <si>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</si>
  <si>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</si>
  <si>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</si>
  <si>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</si>
  <si>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</si>
  <si>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</si>
  <si>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</si>
  <si>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</si>
  <si>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</si>
  <si>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</si>
  <si>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</si>
  <si>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</si>
  <si>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</si>
  <si>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</si>
  <si>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</si>
  <si>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</si>
  <si>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</si>
  <si>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</si>
  <si>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</si>
  <si>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</si>
  <si>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</si>
  <si>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</si>
  <si>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</si>
  <si>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</si>
  <si>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</si>
  <si>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</si>
  <si>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</si>
  <si>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</si>
  <si>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</si>
  <si>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</si>
  <si>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</si>
  <si>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</si>
  <si>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</si>
  <si>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</si>
  <si>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</si>
  <si>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</si>
  <si>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</si>
  <si>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</si>
  <si>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</si>
  <si>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</si>
  <si>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</si>
  <si>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</si>
  <si>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</si>
  <si>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</si>
  <si>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</si>
  <si>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</si>
  <si>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</si>
  <si>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</si>
  <si>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</si>
  <si>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</si>
  <si>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</si>
  <si>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</si>
  <si>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</si>
  <si>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</si>
  <si>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</si>
  <si>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</si>
  <si>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</si>
  <si>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</si>
  <si>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</si>
  <si>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</si>
  <si>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</si>
  <si>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</si>
  <si>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</si>
  <si>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</si>
  <si>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</si>
  <si>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</si>
  <si>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</si>
  <si>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</si>
  <si>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</si>
  <si>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</si>
  <si>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</si>
  <si>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</si>
  <si>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</si>
  <si>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</si>
  <si>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</si>
  <si>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</si>
  <si>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</si>
  <si>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</si>
  <si>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</si>
  <si>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</si>
  <si>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</si>
  <si>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</si>
  <si>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</si>
  <si>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</si>
  <si>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</si>
  <si>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</si>
  <si>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</si>
  <si>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</si>
  <si>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</si>
  <si>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</si>
  <si>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</si>
  <si>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</si>
  <si>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</si>
  <si>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</si>
  <si>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</si>
  <si>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</si>
  <si>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</si>
  <si>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</si>
  <si>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</si>
  <si>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</si>
  <si>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</si>
  <si>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</si>
  <si>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</si>
  <si>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</si>
  <si>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</si>
  <si>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</si>
  <si>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</si>
  <si>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</si>
  <si>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</si>
  <si>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</si>
  <si>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</si>
  <si>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</si>
  <si>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</si>
  <si>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</si>
  <si>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</si>
  <si>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</si>
  <si>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</si>
  <si>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</si>
  <si>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</si>
  <si>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</si>
  <si>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</si>
  <si>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</si>
  <si>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</si>
  <si>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</si>
  <si>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</si>
  <si>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</si>
  <si>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</si>
  <si>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</si>
  <si>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</si>
  <si>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</si>
  <si>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</si>
  <si>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</si>
  <si>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</si>
  <si>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</si>
  <si>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</si>
  <si>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</si>
  <si>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</si>
  <si>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</si>
  <si>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</si>
  <si>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</si>
  <si>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</si>
  <si>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</si>
  <si>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</si>
  <si>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</si>
  <si>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</si>
  <si>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</si>
  <si>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</si>
  <si>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</si>
  <si>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</si>
  <si>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</si>
  <si>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</si>
  <si>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</si>
  <si>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</si>
  <si>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</si>
  <si>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</si>
  <si>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</si>
  <si>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</si>
  <si>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</si>
  <si>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</si>
  <si>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</si>
  <si>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</si>
  <si>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</si>
  <si>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</si>
  <si>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</si>
  <si>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</si>
  <si>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</si>
  <si>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</si>
  <si>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</si>
  <si>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</si>
  <si>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</si>
  <si>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</si>
  <si>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</si>
  <si>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</si>
  <si>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</si>
  <si>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</si>
  <si>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</si>
  <si>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</si>
  <si>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</si>
  <si>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</si>
  <si>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</si>
  <si>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</si>
  <si>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</si>
  <si>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</si>
  <si>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</si>
  <si>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</si>
  <si>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</si>
  <si>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</si>
  <si>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</si>
  <si>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</si>
  <si>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</si>
  <si>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</si>
  <si>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</si>
  <si>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</si>
  <si>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</si>
  <si>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</si>
  <si>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</si>
  <si>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</si>
  <si>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</si>
  <si>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</si>
  <si>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</si>
  <si>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</si>
  <si>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</si>
  <si>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</si>
  <si>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</si>
  <si>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</si>
  <si>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</si>
  <si>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</si>
  <si>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</si>
  <si>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</si>
  <si>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</si>
  <si>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</si>
  <si>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</si>
  <si>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</si>
  <si>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</si>
  <si>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</si>
  <si>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</si>
  <si>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</si>
  <si>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</si>
  <si>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</si>
  <si>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</si>
  <si>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</si>
  <si>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</si>
  <si>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</si>
  <si>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</si>
  <si>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</si>
  <si>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</si>
  <si>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</si>
  <si>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</si>
  <si>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</si>
  <si>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</si>
  <si>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</si>
  <si>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</si>
  <si>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</si>
  <si>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</si>
  <si>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</si>
  <si>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</si>
  <si>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</si>
  <si>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</si>
  <si>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</si>
  <si>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</si>
  <si>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</si>
  <si>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</si>
  <si>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</si>
  <si>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</si>
  <si>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</si>
  <si>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</si>
  <si>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</si>
  <si>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</si>
  <si>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</si>
  <si>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</si>
  <si>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</si>
  <si>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</si>
  <si>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</si>
  <si>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</si>
  <si>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</si>
  <si>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</si>
  <si>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</si>
  <si>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</si>
  <si>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</si>
  <si>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</si>
  <si>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</si>
  <si>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</si>
  <si>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</si>
  <si>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</si>
  <si>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</si>
  <si>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</si>
  <si>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</si>
  <si>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</si>
  <si>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</si>
  <si>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</si>
  <si>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</si>
  <si>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</si>
  <si>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</si>
  <si>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</si>
  <si>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</si>
  <si>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</si>
  <si>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</si>
  <si>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</si>
  <si>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</si>
  <si>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</si>
  <si>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</si>
  <si>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</si>
  <si>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</si>
  <si>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</si>
  <si>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</si>
  <si>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</si>
  <si>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</si>
  <si>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</si>
  <si>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</si>
  <si>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</si>
  <si>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</si>
  <si>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</si>
  <si>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</si>
  <si>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</si>
  <si>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</si>
  <si>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</si>
  <si>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</si>
  <si>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</si>
  <si>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</si>
  <si>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</si>
  <si>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</si>
  <si>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</si>
  <si>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</si>
  <si>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</si>
  <si>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</si>
  <si>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</si>
  <si>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</si>
  <si>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</si>
  <si>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</si>
  <si>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</si>
  <si>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</si>
  <si>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</si>
  <si>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</si>
  <si>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</si>
  <si>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</si>
  <si>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</si>
  <si>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</si>
  <si>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</si>
  <si>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</si>
  <si>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</si>
  <si>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</si>
  <si>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</si>
  <si>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</si>
  <si>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</si>
  <si>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</si>
  <si>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</si>
  <si>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</si>
  <si>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</si>
  <si>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</si>
  <si>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</si>
  <si>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</si>
  <si>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</si>
  <si>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</si>
  <si>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</si>
  <si>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</si>
  <si>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</si>
  <si>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</si>
  <si>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</si>
  <si>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</si>
  <si>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</si>
  <si>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</si>
  <si>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</si>
  <si>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</si>
  <si>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</si>
  <si>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</si>
  <si>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</si>
  <si>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</si>
  <si>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</si>
  <si>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</si>
  <si>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</si>
  <si>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</si>
  <si>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</si>
  <si>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</si>
  <si>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</si>
  <si>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</si>
  <si>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</si>
  <si>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</si>
  <si>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</si>
  <si>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</si>
  <si>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</si>
  <si>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</si>
  <si>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</si>
  <si>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</si>
  <si>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</si>
  <si>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</si>
  <si>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</si>
  <si>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</si>
  <si>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</si>
  <si>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</si>
  <si>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</si>
  <si>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</si>
  <si>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</si>
  <si>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</si>
  <si>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</si>
  <si>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</si>
  <si>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</si>
  <si>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</si>
  <si>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</si>
  <si>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</si>
  <si>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</si>
  <si>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</si>
  <si>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</si>
  <si>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</si>
  <si>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</si>
  <si>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</si>
  <si>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</si>
  <si>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</si>
  <si>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</si>
  <si>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</si>
  <si>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</si>
  <si>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</si>
  <si>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</si>
  <si>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</si>
  <si>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</si>
  <si>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</si>
  <si>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</si>
  <si>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</si>
  <si>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</si>
  <si>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</si>
  <si>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</si>
  <si>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</si>
  <si>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</si>
  <si>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</si>
  <si>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</si>
  <si>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</si>
  <si>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</si>
  <si>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</si>
  <si>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</si>
  <si>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</si>
  <si>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</si>
  <si>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</si>
  <si>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</si>
  <si>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</si>
  <si>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</si>
  <si>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</si>
  <si>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</si>
  <si>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</si>
  <si>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</si>
  <si>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</si>
  <si>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</si>
  <si>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</si>
  <si>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</si>
  <si>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</si>
  <si>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</si>
  <si>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</si>
  <si>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</si>
  <si>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</si>
  <si>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</si>
  <si>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</si>
  <si>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</si>
  <si>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</si>
  <si>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</si>
  <si>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</si>
  <si>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</si>
  <si>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</si>
  <si>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</si>
  <si>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</si>
  <si>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</si>
  <si>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</si>
  <si>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</si>
  <si>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</si>
  <si>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</si>
  <si>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</si>
  <si>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</si>
  <si>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</si>
  <si>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</si>
  <si>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</si>
  <si>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</si>
  <si>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</si>
  <si>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</si>
  <si>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</si>
  <si>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</si>
  <si>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</si>
  <si>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</si>
  <si>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</si>
  <si>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</si>
  <si>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</si>
  <si>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</si>
  <si>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</si>
  <si>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</si>
  <si>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</si>
  <si>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</si>
  <si>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</si>
  <si>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</si>
  <si>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</si>
  <si>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</si>
  <si>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</si>
  <si>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</si>
  <si>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</si>
  <si>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</si>
  <si>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</si>
  <si>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</si>
  <si>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</si>
  <si>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</si>
  <si>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</si>
  <si>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</si>
  <si>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</si>
  <si>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</si>
  <si>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</si>
  <si>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</si>
  <si>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</si>
  <si>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</si>
  <si>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</si>
  <si>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</si>
  <si>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</si>
  <si>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</si>
  <si>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</si>
  <si>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</si>
  <si>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</si>
  <si>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</si>
  <si>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</si>
  <si>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</si>
  <si>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</si>
  <si>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</si>
  <si>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</si>
  <si>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</si>
  <si>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</si>
  <si>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</si>
  <si>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</si>
  <si>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</si>
  <si>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</si>
  <si>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</si>
  <si>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</si>
  <si>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</si>
  <si>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</si>
  <si>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</si>
  <si>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</si>
  <si>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</si>
  <si>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</si>
  <si>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</si>
  <si>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</si>
  <si>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</si>
  <si>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</si>
  <si>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</si>
  <si>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</si>
  <si>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</si>
  <si>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</si>
  <si>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</si>
  <si>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</si>
  <si>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</si>
  <si>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</si>
  <si>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</si>
  <si>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</si>
  <si>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</si>
  <si>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</si>
  <si>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</si>
  <si>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</si>
  <si>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</si>
  <si>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</si>
  <si>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</si>
  <si>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</si>
  <si>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</si>
  <si>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</si>
  <si>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</si>
  <si>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</si>
  <si>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</si>
  <si>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</si>
  <si>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</si>
  <si>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</si>
  <si>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</si>
  <si>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</si>
  <si>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</si>
  <si>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</si>
  <si>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</si>
  <si>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</si>
  <si>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</si>
  <si>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</si>
  <si>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</si>
  <si>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</si>
  <si>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</si>
  <si>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</si>
  <si>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</si>
  <si>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</si>
  <si>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</si>
  <si>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</si>
  <si>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</si>
  <si>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</si>
  <si>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</si>
  <si>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</si>
  <si>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</si>
  <si>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</si>
  <si>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</si>
  <si>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</si>
  <si>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</si>
  <si>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</si>
  <si>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</si>
  <si>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</si>
  <si>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</si>
  <si>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</si>
  <si>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</si>
  <si>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</si>
  <si>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</si>
  <si>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</si>
  <si>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</si>
  <si>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</si>
  <si>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</si>
  <si>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</si>
  <si>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</si>
  <si>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</si>
  <si>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</si>
  <si>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</si>
  <si>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</si>
  <si>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</si>
  <si>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</si>
  <si>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</si>
  <si>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</si>
  <si>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</si>
  <si>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</si>
  <si>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</si>
  <si>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</si>
  <si>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</si>
  <si>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</si>
  <si>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</si>
  <si>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</si>
  <si>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</si>
  <si>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</si>
  <si>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</si>
  <si>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</si>
  <si>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</si>
  <si>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</si>
  <si>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</si>
  <si>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</si>
  <si>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</si>
  <si>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</si>
  <si>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</si>
  <si>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</si>
  <si>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</si>
  <si>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</si>
  <si>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</si>
  <si>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</si>
  <si>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</si>
  <si>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</si>
  <si>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</si>
  <si>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</si>
  <si>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</si>
  <si>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</si>
  <si>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</si>
  <si>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</si>
  <si>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</si>
  <si>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</si>
  <si>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</si>
  <si>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</si>
  <si>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</si>
  <si>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</si>
  <si>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</si>
  <si>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</si>
  <si>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</si>
  <si>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</si>
  <si>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</si>
  <si>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</si>
  <si>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</si>
  <si>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</si>
  <si>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</si>
  <si>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</si>
  <si>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</si>
  <si>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</si>
  <si>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</si>
  <si>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</si>
  <si>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</si>
  <si>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</si>
  <si>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</si>
  <si>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</si>
  <si>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</si>
  <si>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</si>
  <si>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</si>
  <si>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</si>
  <si>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</si>
  <si>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</si>
  <si>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</si>
  <si>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</si>
  <si>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</si>
  <si>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</si>
  <si>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</si>
  <si>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</si>
  <si>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</si>
  <si>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</si>
  <si>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</si>
  <si>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</si>
  <si>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</si>
  <si>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</si>
  <si>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</si>
  <si>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</si>
  <si>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</si>
  <si>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</si>
  <si>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</si>
  <si>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</si>
  <si>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</si>
  <si>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</si>
  <si>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</si>
  <si>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</si>
  <si>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</si>
  <si>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</si>
  <si>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</si>
  <si>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</si>
  <si>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</si>
  <si>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</si>
  <si>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</si>
  <si>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</si>
  <si>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</si>
  <si>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</si>
  <si>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</si>
  <si>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</si>
  <si>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</si>
  <si>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</si>
  <si>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</si>
  <si>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</si>
  <si>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</si>
  <si>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</si>
  <si>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</si>
  <si>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</si>
  <si>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</si>
  <si>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</si>
  <si>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</si>
  <si>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</si>
  <si>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</si>
  <si>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</si>
  <si>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</si>
  <si>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</si>
  <si>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</si>
  <si>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</si>
  <si>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</si>
  <si>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</si>
  <si>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</si>
  <si>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</si>
  <si>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</si>
  <si>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</si>
  <si>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</si>
  <si>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</si>
  <si>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</si>
  <si>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</si>
  <si>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</si>
  <si>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</si>
  <si>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</si>
  <si>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</si>
  <si>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</si>
  <si>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</si>
  <si>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</si>
  <si>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</si>
  <si>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</si>
  <si>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</si>
  <si>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</si>
  <si>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</si>
  <si>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</si>
  <si>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</si>
  <si>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</si>
  <si>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</si>
  <si>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</si>
  <si>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</si>
  <si>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</si>
  <si>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</si>
  <si>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</si>
  <si>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</si>
  <si>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</si>
  <si>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</si>
  <si>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</si>
  <si>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</si>
  <si>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</si>
  <si>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</si>
  <si>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</si>
  <si>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</si>
  <si>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</si>
  <si>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</si>
  <si>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</si>
  <si>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</si>
  <si>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</si>
  <si>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</si>
  <si>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</si>
  <si>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</si>
  <si>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</si>
  <si>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</si>
  <si>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</si>
  <si>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</si>
  <si>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</si>
  <si>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</si>
  <si>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</si>
  <si>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</si>
  <si>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</si>
  <si>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</si>
  <si>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</si>
  <si>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</si>
  <si>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</si>
  <si>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</si>
  <si>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</si>
  <si>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</si>
  <si>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</si>
  <si>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</si>
  <si>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</si>
  <si>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</si>
  <si>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</si>
  <si>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</si>
  <si>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</si>
  <si>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</si>
  <si>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</si>
  <si>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</si>
  <si>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</si>
  <si>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</si>
  <si>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</si>
  <si>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</si>
  <si>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</si>
  <si>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</si>
  <si>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</si>
  <si>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</si>
  <si>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</si>
  <si>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</si>
  <si>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</si>
  <si>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</si>
  <si>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</si>
  <si>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</si>
  <si>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</si>
  <si>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</si>
  <si>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</si>
  <si>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</si>
  <si>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</si>
  <si>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</si>
  <si>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</si>
  <si>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</si>
  <si>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</si>
  <si>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</si>
  <si>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</si>
  <si>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</si>
  <si>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</si>
  <si>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</si>
  <si>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</si>
  <si>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</si>
  <si>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</si>
  <si>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</si>
  <si>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</si>
  <si>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</si>
  <si>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</si>
  <si>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</si>
  <si>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</si>
  <si>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</si>
  <si>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</si>
  <si>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</si>
  <si>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</si>
  <si>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</si>
  <si>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</si>
  <si>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</si>
  <si>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</si>
  <si>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</si>
  <si>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</si>
  <si>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</si>
  <si>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</si>
  <si>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</si>
  <si>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</si>
  <si>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</si>
  <si>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</si>
  <si>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</si>
  <si>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</si>
  <si>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</si>
  <si>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</si>
  <si>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</si>
  <si>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</si>
  <si>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</si>
  <si>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</si>
  <si>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</si>
  <si>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</si>
  <si>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</si>
  <si>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</si>
  <si>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</si>
  <si>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</si>
  <si>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</si>
  <si>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</si>
  <si>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</si>
  <si>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</si>
  <si>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</si>
  <si>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</si>
  <si>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</si>
  <si>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</si>
  <si>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</si>
  <si>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</si>
  <si>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</si>
  <si>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</si>
  <si>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</si>
  <si>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</si>
  <si>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</si>
  <si>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</si>
  <si>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</si>
  <si>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</si>
  <si>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</si>
  <si>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</si>
  <si>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</si>
  <si>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</si>
  <si>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</si>
  <si>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</si>
  <si>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</si>
  <si>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</si>
  <si>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</si>
  <si>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</si>
  <si>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</si>
  <si>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</si>
  <si>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</si>
  <si>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</si>
  <si>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</si>
  <si>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</si>
  <si>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</si>
  <si>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</si>
  <si>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</si>
  <si>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</si>
  <si>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</si>
  <si>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</si>
  <si>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</si>
  <si>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</si>
  <si>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</si>
  <si>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</si>
  <si>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</si>
  <si>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</si>
  <si>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</si>
  <si>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</si>
  <si>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</si>
  <si>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</si>
  <si>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</si>
  <si>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</si>
  <si>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</si>
  <si>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</si>
  <si>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</si>
  <si>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</si>
  <si>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</si>
  <si>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</si>
  <si>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</si>
  <si>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</si>
  <si>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</si>
  <si>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</si>
  <si>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</si>
  <si>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</si>
  <si>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</si>
  <si>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</si>
  <si>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</si>
  <si>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</si>
  <si>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</si>
  <si>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</si>
  <si>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</si>
  <si>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</si>
  <si>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</si>
  <si>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</si>
  <si>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</si>
  <si>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</si>
  <si>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</si>
  <si>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</si>
  <si>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</si>
  <si>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</si>
  <si>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</si>
  <si>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</si>
  <si>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</si>
  <si>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</si>
  <si>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</si>
  <si>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</si>
  <si>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</si>
  <si>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</si>
  <si>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</si>
  <si>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</si>
  <si>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</si>
  <si>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</si>
  <si>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</si>
  <si>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</si>
  <si>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</si>
  <si>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</si>
  <si>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</si>
  <si>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</si>
  <si>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</si>
  <si>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</si>
  <si>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</si>
  <si>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</si>
  <si>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</si>
  <si>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</si>
  <si>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</si>
  <si>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</si>
  <si>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</si>
  <si>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</si>
  <si>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</si>
  <si>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</si>
  <si>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</si>
  <si>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</si>
  <si>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</si>
  <si>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</si>
  <si>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</si>
  <si>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</si>
  <si>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</si>
  <si>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</si>
  <si>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</si>
  <si>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</si>
  <si>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</si>
  <si>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</si>
  <si>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</si>
  <si>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</si>
  <si>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</si>
  <si>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</si>
  <si>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</si>
  <si>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</si>
  <si>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</si>
  <si>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</si>
  <si>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</si>
  <si>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</si>
  <si>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</si>
  <si>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</si>
  <si>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</si>
  <si>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</si>
  <si>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</si>
  <si>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</si>
  <si>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</si>
  <si>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</si>
  <si>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</si>
  <si>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</si>
  <si>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</si>
  <si>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</si>
  <si>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</si>
  <si>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</si>
  <si>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</si>
  <si>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</si>
  <si>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</si>
  <si>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</si>
  <si>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</si>
  <si>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</si>
  <si>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</si>
  <si>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</si>
  <si>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</si>
  <si>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</si>
  <si>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</si>
  <si>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</si>
  <si>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</si>
  <si>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</si>
  <si>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</si>
  <si>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</si>
  <si>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</si>
  <si>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</si>
  <si>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</si>
  <si>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</si>
  <si>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</si>
  <si>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</si>
  <si>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</si>
  <si>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</si>
  <si>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</si>
  <si>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</si>
  <si>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</si>
  <si>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</si>
  <si>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</si>
  <si>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</si>
  <si>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</si>
  <si>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</si>
  <si>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</si>
  <si>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</si>
  <si>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</si>
  <si>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</si>
  <si>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</si>
  <si>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</si>
  <si>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</si>
  <si>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</si>
  <si>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</si>
  <si>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</si>
  <si>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</si>
  <si>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</si>
  <si>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</si>
  <si>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</si>
  <si>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</si>
  <si>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</si>
  <si>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</si>
  <si>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</si>
  <si>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</si>
  <si>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</si>
  <si>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</si>
  <si>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</si>
  <si>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</si>
  <si>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</si>
  <si>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</si>
  <si>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</si>
  <si>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</si>
  <si>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</si>
  <si>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</si>
  <si>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</si>
  <si>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</si>
  <si>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</si>
  <si>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</si>
  <si>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</si>
  <si>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</si>
  <si>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</si>
  <si>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</si>
  <si>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</si>
  <si>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</si>
  <si>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</si>
  <si>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</si>
  <si>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</si>
  <si>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</si>
  <si>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</si>
  <si>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</si>
  <si>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</si>
  <si>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</si>
  <si>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</si>
  <si>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</si>
  <si>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</si>
  <si>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</si>
  <si>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</si>
  <si>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</si>
  <si>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</si>
  <si>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</si>
  <si>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</si>
  <si>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</si>
  <si>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</si>
  <si>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</si>
  <si>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</si>
  <si>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</si>
  <si>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</si>
  <si>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</si>
  <si>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</si>
  <si>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</si>
  <si>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</si>
  <si>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</si>
  <si>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</si>
  <si>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</si>
  <si>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</si>
  <si>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</si>
  <si>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</si>
  <si>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</si>
  <si>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</si>
  <si>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</si>
  <si>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</si>
  <si>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</si>
  <si>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</si>
  <si>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</si>
  <si>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</si>
  <si>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</si>
  <si>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</si>
  <si>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</si>
  <si>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</si>
  <si>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</si>
  <si>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</si>
  <si>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</si>
  <si>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</si>
  <si>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</si>
  <si>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</si>
  <si>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</si>
  <si>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</si>
  <si>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</si>
  <si>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</si>
  <si>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</si>
  <si>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</si>
  <si>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</si>
  <si>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</si>
  <si>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</si>
  <si>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</si>
  <si>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</si>
  <si>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</si>
  <si>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</si>
  <si>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</si>
  <si>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</si>
  <si>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</si>
  <si>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</si>
  <si>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</si>
  <si>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</si>
  <si>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</si>
  <si>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</si>
  <si>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</si>
  <si>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</si>
  <si>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</si>
  <si>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</si>
  <si>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</si>
  <si>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</si>
  <si>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</si>
  <si>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</si>
  <si>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</si>
  <si>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</si>
  <si>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</si>
  <si>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</si>
  <si>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</si>
  <si>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</si>
  <si>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</si>
  <si>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</si>
  <si>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</si>
  <si>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</si>
  <si>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</si>
  <si>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</si>
  <si>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</si>
  <si>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</si>
  <si>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</si>
  <si>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</si>
  <si>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</si>
  <si>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</si>
  <si>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</si>
  <si>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</si>
  <si>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</si>
  <si>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</si>
  <si>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</si>
  <si>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</si>
  <si>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</si>
  <si>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</si>
  <si>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</si>
  <si>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</si>
  <si>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</si>
  <si>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</si>
  <si>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</si>
  <si>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</si>
  <si>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</si>
  <si>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</si>
  <si>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</si>
  <si>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</si>
  <si>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</si>
  <si>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</si>
  <si>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</si>
  <si>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</si>
  <si>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</si>
  <si>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</si>
  <si>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</si>
  <si>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</si>
  <si>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</si>
  <si>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</si>
  <si>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</si>
  <si>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</si>
  <si>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</si>
  <si>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</si>
  <si>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</si>
  <si>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</si>
  <si>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</si>
  <si>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</si>
  <si>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</si>
  <si>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</si>
  <si>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</si>
  <si>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</si>
  <si>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</si>
  <si>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</si>
  <si>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</si>
  <si>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</si>
  <si>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</si>
  <si>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</si>
  <si>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</si>
  <si>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</si>
  <si>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</si>
  <si>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</si>
  <si>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</si>
  <si>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</si>
  <si>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</si>
  <si>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</si>
  <si>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</si>
  <si>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</si>
  <si>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</si>
  <si>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</si>
  <si>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</si>
  <si>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</si>
  <si>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</si>
  <si>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</si>
  <si>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</si>
  <si>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</si>
  <si>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</si>
  <si>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</si>
  <si>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</si>
  <si>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</si>
  <si>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</si>
  <si>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</si>
  <si>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</si>
  <si>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</si>
  <si>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</si>
  <si>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</si>
  <si>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</si>
  <si>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</si>
  <si>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</si>
  <si>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</si>
  <si>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</si>
  <si>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</si>
  <si>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</si>
  <si>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</si>
  <si>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</si>
  <si>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</si>
  <si>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</si>
  <si>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</si>
  <si>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</si>
  <si>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</si>
  <si>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</si>
  <si>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</si>
  <si>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</si>
  <si>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</si>
  <si>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</si>
  <si>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</si>
  <si>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</si>
  <si>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</si>
  <si>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</si>
  <si>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</si>
  <si>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</si>
  <si>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</si>
  <si>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</si>
  <si>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</si>
  <si>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</si>
  <si>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</si>
  <si>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</si>
  <si>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</si>
  <si>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</si>
  <si>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</si>
  <si>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</si>
  <si>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</si>
  <si>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</si>
  <si>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</si>
  <si>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</si>
  <si>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</si>
  <si>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</si>
  <si>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</si>
  <si>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</si>
  <si>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</si>
  <si>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</si>
  <si>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</si>
  <si>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</si>
  <si>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</si>
  <si>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</si>
  <si>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</si>
  <si>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</si>
  <si>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</si>
  <si>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</si>
  <si>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</si>
  <si>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</si>
  <si>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</si>
  <si>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</si>
  <si>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</si>
  <si>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</si>
  <si>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</si>
  <si>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</si>
  <si>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</si>
  <si>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</si>
  <si>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</si>
  <si>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</si>
  <si>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</si>
  <si>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</si>
  <si>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</si>
  <si>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</si>
  <si>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</si>
  <si>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</si>
  <si>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</si>
  <si>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</si>
  <si>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</si>
  <si>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</si>
  <si>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</si>
  <si>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</si>
  <si>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</si>
  <si>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</si>
  <si>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</si>
  <si>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</si>
  <si>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</si>
  <si>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</si>
  <si>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</si>
  <si>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</si>
  <si>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</si>
  <si>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</si>
  <si>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</si>
  <si>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</si>
  <si>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</si>
  <si>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</si>
  <si>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</si>
  <si>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</si>
  <si>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</si>
  <si>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</si>
  <si>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</si>
  <si>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</si>
  <si>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</si>
  <si>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</si>
  <si>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</si>
  <si>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</si>
  <si>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</si>
  <si>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</si>
  <si>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</si>
  <si>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</si>
  <si>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</si>
  <si>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</si>
  <si>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</si>
  <si>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</si>
  <si>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</si>
  <si>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</si>
  <si>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</si>
  <si>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</si>
  <si>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</si>
  <si>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</si>
  <si>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</si>
  <si>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</si>
  <si>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</si>
  <si>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</si>
  <si>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</si>
  <si>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</si>
  <si>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</si>
  <si>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</si>
  <si>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</si>
  <si>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</si>
  <si>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</si>
  <si>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</si>
  <si>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</si>
  <si>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</si>
  <si>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</si>
  <si>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</si>
  <si>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</si>
  <si>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</si>
  <si>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</si>
  <si>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</si>
  <si>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</si>
  <si>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</si>
  <si>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</si>
  <si>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</si>
  <si>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</si>
  <si>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</si>
  <si>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</si>
  <si>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</si>
  <si>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</si>
  <si>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</si>
  <si>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</si>
  <si>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</si>
  <si>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</si>
  <si>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</si>
  <si>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</si>
  <si>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</si>
  <si>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</si>
  <si>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</si>
  <si>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</si>
  <si>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</si>
  <si>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</si>
  <si>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</si>
  <si>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</si>
  <si>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</si>
  <si>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</si>
  <si>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</si>
  <si>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</si>
  <si>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</si>
  <si>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</si>
  <si>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</si>
  <si>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</si>
  <si>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</si>
  <si>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</si>
  <si>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</si>
  <si>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</si>
  <si>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</si>
  <si>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</si>
  <si>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</si>
  <si>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</si>
  <si>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</si>
  <si>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</si>
  <si>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</si>
  <si>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</si>
  <si>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</si>
  <si>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</si>
  <si>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</si>
  <si>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</si>
  <si>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</si>
  <si>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</si>
  <si>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</si>
  <si>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</si>
  <si>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</si>
  <si>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</si>
  <si>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</si>
  <si>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</si>
  <si>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</si>
  <si>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</si>
  <si>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</si>
  <si>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</si>
  <si>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</si>
  <si>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</si>
  <si>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</si>
  <si>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</si>
  <si>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</si>
  <si>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</si>
  <si>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</si>
  <si>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</si>
  <si>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</si>
  <si>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</si>
  <si>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</si>
  <si>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</si>
  <si>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</si>
  <si>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</si>
  <si>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</si>
  <si>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</si>
  <si>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</si>
  <si>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</si>
  <si>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</si>
  <si>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</si>
  <si>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</si>
  <si>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</si>
  <si>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</si>
  <si>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</si>
  <si>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</si>
  <si>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</si>
  <si>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</si>
  <si>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</si>
  <si>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</si>
  <si>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</si>
  <si>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</si>
  <si>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</si>
  <si>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</si>
  <si>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</si>
  <si>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</si>
  <si>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</si>
  <si>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</si>
  <si>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</si>
  <si>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</si>
  <si>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</si>
  <si>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</si>
  <si>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</si>
  <si>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</si>
  <si>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</si>
  <si>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</si>
  <si>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</si>
  <si>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</si>
  <si>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</si>
  <si>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</si>
  <si>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</si>
  <si>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</si>
  <si>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</si>
  <si>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</si>
  <si>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</si>
  <si>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</si>
  <si>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</si>
  <si>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</si>
  <si>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</si>
  <si>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</si>
  <si>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</si>
  <si>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</si>
  <si>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</si>
  <si>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</si>
  <si>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</si>
  <si>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</si>
  <si>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</si>
  <si>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</si>
  <si>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</si>
  <si>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</si>
  <si>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</si>
  <si>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</si>
  <si>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</si>
  <si>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</si>
  <si>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</si>
  <si>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</si>
  <si>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</si>
  <si>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</si>
  <si>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</si>
  <si>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</si>
  <si>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</si>
  <si>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</si>
  <si>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</si>
  <si>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</si>
  <si>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</si>
  <si>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</si>
  <si>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</si>
  <si>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</si>
  <si>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</si>
  <si>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</si>
  <si>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</si>
  <si>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</si>
  <si>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</si>
  <si>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</si>
  <si>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</si>
  <si>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</si>
  <si>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</si>
  <si>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</si>
  <si>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</si>
  <si>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</si>
  <si>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</si>
  <si>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</si>
  <si>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</si>
  <si>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</si>
  <si>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</si>
  <si>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</si>
  <si>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</si>
  <si>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</si>
  <si>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</si>
  <si>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</si>
  <si>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</si>
  <si>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</si>
  <si>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</si>
  <si>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</si>
  <si>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</si>
  <si>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</si>
  <si>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</si>
  <si>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</si>
  <si>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</si>
  <si>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</si>
  <si>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</si>
  <si>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</si>
  <si>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</si>
  <si>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</si>
  <si>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</si>
  <si>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</si>
  <si>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</si>
  <si>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</si>
  <si>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</si>
  <si>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</si>
  <si>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</si>
  <si>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</si>
  <si>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</si>
  <si>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</si>
  <si>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</si>
  <si>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</si>
  <si>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</si>
  <si>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</si>
  <si>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</si>
  <si>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</si>
  <si>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</si>
  <si>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</si>
  <si>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</si>
  <si>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</si>
  <si>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</si>
  <si>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</si>
  <si>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</si>
  <si>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</si>
  <si>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</si>
  <si>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</si>
  <si>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</si>
  <si>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</si>
  <si>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</si>
  <si>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</si>
  <si>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</si>
  <si>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</si>
  <si>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</si>
  <si>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</si>
  <si>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</si>
  <si>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</si>
  <si>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</si>
  <si>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</si>
  <si>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</si>
  <si>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</si>
  <si>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</si>
  <si>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</si>
  <si>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</si>
  <si>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</si>
  <si>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</si>
  <si>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</si>
  <si>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</si>
  <si>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</si>
  <si>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</si>
  <si>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</si>
  <si>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</si>
  <si>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</si>
  <si>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</si>
  <si>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</si>
  <si>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</si>
  <si>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</si>
  <si>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</si>
  <si>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</si>
  <si>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</si>
  <si>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</si>
  <si>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</si>
  <si>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</si>
  <si>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</si>
  <si>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</si>
  <si>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</si>
  <si>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</si>
  <si>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</si>
  <si>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</si>
  <si>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</si>
  <si>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</si>
  <si>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</si>
  <si>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</si>
  <si>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</si>
  <si>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</si>
  <si>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</si>
  <si>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</si>
  <si>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</si>
  <si>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</si>
  <si>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</si>
  <si>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</si>
  <si>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</si>
  <si>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</si>
  <si>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</si>
  <si>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</si>
  <si>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</si>
  <si>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</si>
  <si>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</si>
  <si>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</si>
  <si>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</si>
  <si>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</si>
  <si>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</si>
  <si>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</si>
  <si>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</si>
  <si>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</si>
  <si>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</si>
  <si>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</si>
  <si>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</si>
  <si>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</si>
  <si>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</si>
  <si>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</si>
  <si>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</si>
  <si>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</si>
  <si>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</si>
  <si>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</si>
  <si>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</si>
  <si>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</si>
  <si>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</si>
  <si>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</si>
  <si>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</si>
  <si>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</si>
  <si>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</si>
  <si>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</si>
  <si>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</si>
  <si>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</si>
  <si>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</si>
  <si>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</si>
  <si>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</si>
  <si>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</si>
  <si>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</si>
  <si>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</si>
  <si>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</si>
  <si>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</si>
  <si>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</si>
  <si>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</si>
  <si>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</si>
  <si>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</si>
  <si>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</si>
  <si>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</si>
  <si>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</si>
  <si>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</si>
  <si>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</si>
  <si>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</si>
  <si>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</si>
  <si>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</si>
  <si>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</si>
  <si>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</si>
  <si>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</si>
  <si>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</si>
  <si>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</si>
  <si>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</si>
  <si>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</si>
  <si>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</si>
  <si>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</si>
  <si>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</si>
  <si>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</si>
  <si>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</si>
  <si>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</si>
  <si>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</si>
  <si>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</si>
  <si>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</si>
  <si>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</si>
  <si>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</si>
  <si>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</si>
  <si>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</si>
  <si>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</si>
  <si>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</si>
  <si>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</si>
  <si>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</si>
  <si>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</si>
  <si>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</si>
  <si>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</si>
  <si>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</si>
  <si>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</si>
  <si>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</si>
  <si>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</si>
  <si>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</si>
  <si>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</si>
  <si>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</si>
  <si>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</si>
  <si>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</si>
  <si>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</si>
  <si>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</si>
  <si>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</si>
  <si>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</si>
  <si>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</si>
  <si>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</si>
  <si>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</si>
  <si>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</si>
  <si>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</si>
  <si>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</si>
  <si>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</si>
  <si>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</si>
  <si>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</si>
  <si>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</si>
  <si>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</si>
  <si>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</si>
  <si>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</si>
  <si>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</si>
  <si>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</si>
  <si>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</si>
  <si>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</si>
  <si>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</si>
  <si>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</si>
  <si>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</si>
  <si>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</si>
  <si>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</si>
  <si>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</si>
  <si>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</si>
  <si>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</si>
  <si>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</si>
  <si>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</si>
  <si>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</si>
  <si>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</si>
  <si>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</si>
  <si>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</si>
  <si>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</si>
  <si>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</si>
  <si>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</si>
  <si>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</si>
  <si>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</si>
  <si>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</si>
  <si>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</si>
  <si>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</si>
  <si>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</si>
  <si>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</si>
  <si>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</si>
  <si>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</si>
  <si>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</si>
  <si>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</si>
  <si>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</si>
  <si>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</si>
  <si>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</si>
  <si>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</si>
  <si>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</si>
  <si>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</si>
  <si>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</si>
  <si>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</si>
  <si>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</si>
  <si>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</si>
  <si>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</si>
  <si>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</si>
  <si>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</si>
  <si>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</si>
  <si>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</si>
  <si>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</si>
  <si>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</si>
  <si>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</si>
  <si>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</si>
  <si>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</si>
  <si>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</si>
  <si>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</si>
  <si>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</si>
  <si>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</si>
  <si>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</si>
  <si>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</si>
  <si>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</si>
  <si>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</si>
  <si>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</si>
  <si>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</si>
  <si>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</si>
  <si>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</si>
  <si>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</si>
  <si>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</si>
  <si>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</si>
  <si>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</si>
  <si>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</si>
  <si>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</si>
  <si>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</si>
  <si>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</si>
  <si>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</si>
  <si>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</si>
  <si>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</si>
  <si>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</si>
  <si>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</si>
  <si>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</si>
  <si>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</si>
  <si>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</si>
  <si>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</si>
  <si>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</si>
  <si>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</si>
  <si>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</si>
  <si>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</si>
  <si>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</si>
  <si>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</si>
  <si>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</si>
  <si>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</si>
  <si>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</si>
  <si>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</si>
  <si>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</si>
  <si>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</si>
  <si>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</si>
  <si>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</si>
  <si>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</si>
  <si>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</si>
  <si>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</si>
  <si>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</si>
  <si>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</si>
  <si>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</si>
  <si>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</si>
  <si>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</si>
  <si>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</si>
  <si>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</si>
  <si>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</si>
  <si>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</si>
  <si>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</si>
  <si>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</si>
  <si>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</si>
  <si>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</si>
  <si>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</si>
  <si>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</si>
  <si>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</si>
  <si>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</si>
  <si>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</si>
  <si>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</si>
  <si>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</si>
  <si>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</si>
  <si>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</si>
  <si>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</si>
  <si>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</si>
  <si>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</si>
  <si>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</si>
  <si>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</si>
  <si>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</si>
  <si>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</si>
  <si>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</si>
  <si>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</si>
  <si>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</si>
  <si>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</si>
  <si>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</si>
  <si>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</si>
  <si>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</si>
  <si>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</si>
  <si>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</si>
  <si>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</si>
  <si>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</si>
  <si>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</si>
  <si>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</si>
  <si>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</si>
  <si>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</si>
  <si>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</si>
  <si>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</si>
  <si>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</si>
  <si>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</si>
  <si>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</si>
  <si>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</si>
  <si>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</si>
  <si>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</si>
  <si>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</si>
  <si>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</si>
  <si>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</si>
  <si>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</si>
  <si>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</si>
  <si>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</si>
  <si>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</si>
  <si>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</si>
  <si>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</si>
  <si>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</si>
  <si>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</si>
  <si>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</si>
  <si>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</si>
  <si>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</si>
  <si>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</si>
  <si>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</si>
  <si>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</si>
  <si>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</si>
  <si>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</si>
  <si>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</si>
  <si>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</si>
  <si>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</si>
  <si>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</si>
  <si>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</si>
  <si>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</si>
  <si>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</si>
  <si>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</si>
  <si>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</si>
  <si>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</si>
  <si>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</si>
  <si>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</si>
  <si>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</si>
  <si>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</si>
  <si>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</si>
  <si>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</si>
  <si>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</si>
  <si>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</si>
  <si>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</si>
  <si>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</si>
  <si>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</si>
  <si>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</si>
  <si>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</si>
  <si>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</si>
  <si>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</si>
  <si>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</si>
  <si>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</si>
  <si>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</si>
  <si>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</si>
  <si>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</si>
  <si>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</si>
  <si>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</si>
  <si>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</si>
  <si>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</si>
  <si>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</si>
  <si>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</si>
  <si>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</si>
  <si>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</si>
  <si>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</si>
  <si>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</si>
  <si>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</si>
  <si>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</si>
  <si>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</si>
  <si>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</si>
  <si>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</si>
  <si>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</si>
  <si>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</si>
  <si>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</si>
  <si>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</si>
  <si>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</si>
  <si>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</si>
  <si>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</si>
  <si>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</si>
  <si>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</si>
  <si>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</si>
  <si>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</si>
  <si>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</si>
  <si>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</si>
  <si>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</si>
  <si>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</si>
  <si>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</si>
  <si>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</si>
  <si>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</si>
  <si>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</si>
  <si>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</si>
  <si>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</si>
  <si>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</si>
  <si>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</si>
  <si>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</si>
  <si>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</si>
  <si>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</si>
  <si>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</si>
  <si>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</si>
  <si>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</si>
  <si>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</si>
  <si>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</si>
  <si>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</si>
  <si>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</si>
  <si>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</si>
  <si>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</si>
  <si>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</si>
  <si>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</si>
  <si>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</si>
  <si>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</si>
  <si>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</si>
  <si>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</si>
  <si>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</si>
  <si>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</si>
  <si>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</si>
  <si>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</si>
  <si>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</si>
  <si>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</si>
  <si>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</si>
  <si>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</si>
  <si>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</si>
  <si>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</si>
  <si>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</si>
  <si>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</si>
  <si>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</si>
  <si>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</si>
  <si>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</si>
  <si>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</si>
  <si>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</si>
  <si>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</si>
  <si>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</si>
  <si>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</si>
  <si>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</si>
  <si>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</si>
  <si>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</si>
  <si>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</si>
  <si>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</si>
  <si>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</si>
  <si>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</si>
  <si>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</si>
  <si>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</si>
  <si>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</si>
  <si>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</si>
  <si>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</si>
  <si>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</si>
  <si>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</si>
  <si>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</si>
  <si>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</si>
  <si>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</si>
  <si>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</si>
  <si>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</si>
  <si>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</si>
  <si>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</si>
  <si>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</si>
  <si>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</si>
  <si>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</si>
  <si>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</si>
  <si>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</si>
  <si>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</si>
  <si>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</si>
  <si>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</si>
  <si>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</si>
  <si>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</si>
  <si>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</si>
  <si>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</si>
  <si>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</si>
  <si>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</si>
  <si>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</si>
  <si>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</si>
  <si>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</si>
  <si>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</si>
  <si>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</si>
  <si>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</si>
  <si>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</si>
  <si>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</si>
  <si>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</si>
  <si>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</si>
  <si>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</si>
  <si>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</si>
  <si>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</si>
  <si>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</si>
  <si>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</si>
  <si>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</si>
  <si>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</si>
  <si>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</si>
  <si>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</si>
  <si>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</si>
  <si>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</si>
  <si>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</si>
  <si>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</si>
  <si>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</si>
  <si>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</si>
  <si>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</si>
  <si>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</si>
  <si>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</si>
  <si>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</si>
  <si>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</si>
  <si>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</si>
  <si>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</si>
  <si>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</si>
  <si>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</si>
  <si>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</si>
  <si>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</si>
  <si>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</si>
  <si>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</si>
  <si>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</si>
  <si>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</si>
  <si>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</si>
  <si>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</si>
  <si>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</si>
  <si>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</si>
  <si>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</si>
  <si>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</si>
  <si>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</si>
  <si>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</si>
  <si>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</si>
  <si>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</si>
  <si>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</si>
  <si>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</si>
  <si>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</si>
  <si>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</si>
  <si>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</si>
  <si>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</si>
  <si>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</si>
  <si>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</si>
  <si>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</si>
  <si>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</si>
  <si>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</si>
  <si>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</si>
  <si>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</si>
  <si>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</si>
  <si>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</si>
  <si>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</si>
  <si>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</si>
  <si>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</si>
  <si>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</si>
  <si>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</si>
  <si>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</si>
  <si>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</si>
  <si>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</si>
  <si>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</si>
  <si>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</si>
  <si>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</si>
  <si>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</si>
  <si>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</si>
  <si>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</si>
  <si>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</si>
  <si>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</si>
  <si>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</si>
  <si>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</si>
  <si>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</si>
  <si>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</si>
  <si>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</si>
  <si>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</si>
  <si>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</si>
  <si>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</si>
  <si>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</si>
  <si>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</si>
  <si>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</si>
  <si>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</si>
  <si>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</si>
  <si>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</si>
  <si>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</si>
  <si>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</si>
  <si>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</si>
  <si>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</si>
  <si>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</si>
  <si>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</si>
  <si>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</si>
  <si>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</si>
  <si>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</si>
  <si>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</si>
  <si>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</si>
  <si>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</si>
  <si>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</si>
  <si>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</si>
  <si>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</si>
  <si>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</si>
  <si>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</si>
  <si>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</si>
  <si>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</si>
  <si>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</si>
  <si>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</si>
  <si>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</si>
  <si>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</si>
  <si>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</si>
  <si>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</si>
  <si>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</si>
  <si>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</si>
  <si>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</si>
  <si>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</si>
  <si>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</si>
  <si>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</si>
  <si>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</si>
  <si>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</si>
  <si>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</si>
  <si>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</si>
  <si>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</si>
  <si>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</si>
  <si>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</si>
  <si>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</si>
  <si>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</si>
  <si>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</si>
  <si>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</si>
  <si>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</si>
  <si>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</si>
  <si>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</si>
  <si>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</si>
  <si>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</si>
  <si>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</si>
  <si>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</si>
  <si>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</si>
  <si>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</si>
  <si>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</si>
  <si>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</si>
  <si>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</si>
  <si>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</si>
  <si>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</si>
  <si>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</si>
  <si>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</si>
  <si>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</si>
  <si>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</si>
  <si>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</si>
  <si>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</si>
  <si>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</si>
  <si>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</si>
  <si>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</si>
  <si>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</si>
  <si>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</si>
  <si>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</si>
  <si>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</si>
  <si>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</si>
  <si>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</si>
  <si>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</si>
  <si>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</si>
  <si>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</si>
  <si>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</si>
  <si>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</si>
  <si>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</si>
  <si>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</si>
  <si>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</si>
  <si>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</si>
  <si>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</si>
  <si>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</si>
  <si>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</si>
  <si>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</si>
  <si>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</si>
  <si>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</si>
  <si>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</si>
  <si>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</si>
  <si>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</si>
  <si>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</si>
  <si>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</si>
  <si>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</si>
  <si>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</si>
  <si>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</si>
  <si>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</si>
  <si>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</si>
  <si>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</si>
  <si>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</si>
  <si>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</si>
  <si>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</si>
  <si>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</si>
  <si>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</si>
  <si>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</si>
  <si>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</si>
  <si>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</si>
  <si>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</si>
  <si>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</si>
  <si>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</si>
  <si>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</si>
  <si>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</si>
  <si>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</si>
  <si>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</si>
  <si>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</si>
  <si>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</si>
  <si>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</si>
  <si>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</si>
  <si>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</si>
  <si>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</si>
  <si>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</si>
  <si>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</si>
  <si>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</si>
  <si>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</si>
  <si>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</si>
  <si>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</si>
  <si>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</si>
  <si>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</si>
  <si>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</si>
  <si>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</si>
  <si>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</si>
  <si>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</si>
  <si>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</si>
  <si>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</si>
  <si>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</si>
  <si>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</si>
  <si>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</si>
  <si>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</si>
  <si>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</si>
  <si>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</si>
  <si>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</si>
  <si>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</si>
  <si>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</si>
  <si>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</si>
  <si>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</si>
  <si>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</si>
  <si>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</si>
  <si>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</si>
  <si>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</si>
  <si>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</si>
  <si>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</si>
  <si>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</si>
  <si>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</si>
  <si>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</si>
  <si>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</si>
  <si>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</si>
  <si>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</si>
  <si>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</si>
  <si>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</si>
  <si>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</si>
  <si>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</si>
  <si>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</si>
  <si>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</si>
  <si>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</si>
  <si>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</si>
  <si>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</si>
  <si>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</si>
  <si>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</si>
  <si>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</si>
  <si>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</si>
  <si>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</si>
  <si>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</si>
  <si>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</si>
  <si>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</si>
  <si>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</si>
  <si>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</si>
  <si>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</si>
  <si>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</si>
  <si>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</si>
  <si>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</si>
  <si>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</si>
  <si>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</si>
  <si>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</si>
  <si>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</si>
  <si>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</si>
  <si>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</si>
  <si>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</si>
  <si>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</si>
  <si>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</si>
  <si>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</si>
  <si>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</si>
  <si>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</si>
  <si>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</si>
  <si>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</si>
  <si>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</si>
  <si>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</si>
  <si>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</si>
  <si>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</si>
  <si>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</si>
  <si>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</si>
  <si>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</si>
  <si>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</si>
  <si>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</si>
  <si>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</si>
  <si>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</si>
  <si>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</si>
  <si>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</si>
  <si>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</si>
  <si>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</si>
  <si>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</si>
  <si>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</si>
  <si>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</si>
  <si>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</si>
  <si>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</si>
  <si>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</si>
  <si>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</si>
  <si>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</si>
  <si>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</si>
  <si>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</si>
  <si>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</si>
  <si>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</si>
  <si>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</si>
  <si>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</si>
  <si>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</si>
  <si>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</si>
  <si>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</si>
  <si>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</si>
  <si>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</si>
  <si>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</si>
  <si>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</si>
  <si>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</si>
  <si>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</si>
  <si>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</si>
  <si>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</si>
  <si>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</si>
  <si>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</si>
  <si>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</si>
  <si>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</si>
  <si>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</si>
  <si>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</si>
  <si>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</si>
  <si>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</si>
  <si>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</si>
  <si>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</si>
  <si>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</si>
  <si>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</si>
  <si>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</si>
  <si>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</si>
  <si>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</si>
  <si>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</si>
  <si>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</si>
  <si>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</si>
  <si>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</si>
  <si>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</si>
  <si>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</si>
  <si>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</si>
  <si>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</si>
  <si>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</si>
  <si>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</si>
  <si>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</si>
  <si>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</si>
  <si>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</si>
  <si>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</si>
  <si>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</si>
  <si>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</si>
  <si>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</si>
  <si>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</si>
  <si>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</si>
  <si>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</si>
  <si>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</si>
  <si>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</si>
  <si>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</si>
  <si>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</si>
  <si>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</si>
  <si>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</si>
  <si>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</si>
  <si>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</si>
  <si>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</si>
  <si>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</si>
  <si>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</si>
  <si>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</si>
  <si>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</si>
  <si>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</si>
  <si>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</si>
  <si>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</si>
  <si>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</si>
  <si>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</si>
  <si>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</si>
  <si>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</si>
  <si>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</si>
  <si>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</si>
  <si>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</si>
  <si>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</si>
  <si>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</si>
  <si>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</si>
  <si>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</si>
  <si>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</si>
  <si>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</si>
  <si>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</si>
  <si>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</si>
  <si>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</si>
  <si>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</si>
  <si>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</si>
  <si>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</si>
  <si>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</si>
  <si>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</si>
  <si>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</si>
  <si>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</si>
  <si>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</si>
  <si>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</si>
  <si>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</si>
  <si>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</si>
  <si>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</si>
  <si>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</si>
  <si>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</si>
  <si>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</si>
  <si>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</si>
  <si>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</si>
  <si>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</si>
  <si>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</si>
  <si>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</si>
  <si>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</si>
  <si>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</si>
  <si>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</si>
  <si>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</si>
  <si>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</si>
  <si>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</si>
  <si>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</si>
  <si>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</si>
  <si>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</si>
  <si>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</si>
  <si>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</si>
  <si>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</si>
  <si>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</si>
  <si>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</si>
  <si>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</si>
  <si>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</si>
  <si>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</si>
  <si>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</si>
  <si>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</si>
  <si>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</si>
  <si>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</si>
  <si>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</si>
  <si>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</si>
  <si>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</si>
  <si>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</si>
  <si>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</si>
  <si>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</si>
  <si>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</si>
  <si>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</si>
  <si>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</si>
  <si>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</si>
  <si>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</si>
  <si>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</si>
  <si>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</si>
  <si>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</si>
  <si>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</si>
  <si>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</si>
  <si>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</si>
  <si>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</si>
  <si>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</si>
  <si>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</si>
  <si>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</si>
  <si>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</si>
  <si>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</si>
  <si>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</si>
  <si>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</si>
  <si>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</si>
  <si>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</si>
  <si>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</si>
  <si>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</si>
  <si>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</si>
  <si>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</si>
  <si>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</si>
  <si>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</si>
  <si>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</si>
  <si>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</si>
  <si>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</si>
  <si>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</si>
  <si>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</si>
  <si>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</si>
  <si>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</si>
  <si>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</si>
  <si>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</si>
  <si>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</si>
  <si>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</si>
  <si>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</si>
  <si>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</si>
  <si>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</si>
  <si>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</si>
  <si>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</si>
  <si>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</si>
  <si>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</si>
  <si>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</si>
  <si>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</si>
  <si>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</si>
  <si>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</si>
  <si>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</si>
  <si>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</si>
  <si>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</si>
  <si>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</si>
  <si>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</si>
  <si>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</si>
  <si>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</si>
  <si>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</si>
  <si>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</si>
  <si>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</si>
  <si>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</si>
  <si>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</si>
  <si>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</si>
  <si>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</si>
  <si>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</si>
  <si>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</si>
  <si>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</si>
  <si>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</si>
  <si>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</si>
  <si>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</si>
  <si>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</si>
  <si>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</si>
  <si>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</si>
  <si>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</si>
  <si>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</si>
  <si>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</si>
  <si>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</si>
  <si>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</si>
  <si>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</si>
  <si>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</si>
  <si>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</si>
  <si>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</si>
  <si>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</si>
  <si>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</si>
  <si>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</si>
  <si>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</si>
  <si>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</si>
  <si>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</si>
  <si>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</si>
  <si>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</si>
  <si>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</si>
  <si>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</si>
  <si>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</si>
  <si>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</si>
  <si>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</si>
  <si>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</si>
  <si>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</si>
  <si>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</si>
  <si>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</si>
  <si>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</si>
  <si>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</si>
  <si>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</si>
  <si>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</si>
  <si>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</si>
  <si>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</si>
  <si>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</si>
  <si>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</si>
  <si>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</si>
  <si>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</si>
  <si>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</si>
  <si>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</si>
  <si>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</si>
  <si>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</si>
  <si>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</si>
  <si>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</si>
  <si>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</si>
  <si>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</si>
  <si>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</si>
  <si>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</si>
  <si>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</si>
  <si>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</si>
  <si>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</si>
  <si>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</si>
  <si>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</si>
  <si>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</si>
  <si>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</si>
  <si>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</si>
  <si>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</si>
  <si>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</si>
  <si>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</si>
  <si>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</si>
  <si>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</si>
  <si>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</si>
  <si>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</si>
  <si>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</si>
  <si>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</si>
  <si>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</si>
  <si>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</si>
  <si>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</si>
  <si>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</si>
  <si>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</si>
  <si>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</si>
  <si>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</si>
  <si>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</si>
  <si>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</si>
  <si>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</si>
  <si>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</si>
  <si>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</si>
  <si>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</si>
  <si>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</si>
  <si>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</si>
  <si>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</si>
  <si>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</si>
  <si>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</si>
  <si>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</si>
  <si>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</si>
  <si>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</si>
  <si>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</si>
  <si>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</si>
  <si>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</si>
  <si>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</si>
  <si>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</si>
  <si>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</si>
  <si>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</si>
  <si>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</si>
  <si>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</si>
  <si>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</si>
  <si>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</si>
  <si>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</si>
  <si>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</si>
  <si>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</si>
  <si>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</si>
  <si>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</si>
  <si>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</si>
  <si>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</si>
  <si>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</si>
  <si>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</si>
  <si>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</si>
  <si>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</si>
  <si>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</si>
  <si>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</si>
  <si>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</si>
  <si>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</si>
  <si>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</si>
  <si>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</si>
  <si>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</si>
  <si>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</si>
  <si>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</si>
  <si>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</si>
  <si>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</si>
  <si>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</si>
  <si>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</si>
  <si>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</si>
  <si>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</si>
  <si>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</si>
  <si>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</si>
  <si>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</si>
  <si>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</si>
  <si>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</si>
  <si>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</si>
  <si>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</si>
  <si>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</si>
  <si>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</si>
  <si>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</si>
  <si>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</si>
  <si>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</si>
  <si>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</si>
  <si>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</si>
  <si>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</si>
  <si>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</si>
  <si>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</si>
  <si>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</si>
  <si>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</si>
  <si>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</si>
  <si>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</si>
  <si>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</si>
  <si>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</si>
  <si>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</si>
  <si>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</si>
  <si>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</si>
  <si>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</si>
  <si>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</si>
  <si>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</si>
  <si>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</si>
  <si>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</si>
  <si>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</si>
  <si>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</si>
  <si>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</si>
  <si>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</si>
  <si>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</si>
  <si>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</si>
  <si>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</si>
  <si>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</si>
  <si>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</si>
  <si>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</si>
  <si>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</si>
  <si>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</si>
  <si>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</si>
  <si>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</si>
  <si>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</si>
  <si>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</si>
  <si>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</si>
  <si>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</si>
  <si>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</si>
  <si>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</si>
  <si>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</si>
  <si>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</si>
  <si>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</si>
  <si>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</si>
  <si>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</si>
  <si>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</si>
  <si>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</si>
  <si>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</si>
  <si>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</si>
  <si>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</si>
  <si>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</si>
  <si>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</si>
  <si>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</si>
  <si>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</si>
  <si>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</si>
  <si>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</si>
  <si>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</si>
  <si>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</si>
  <si>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</si>
  <si>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</si>
  <si>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</si>
  <si>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</si>
  <si>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</si>
  <si>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</si>
  <si>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</si>
  <si>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</si>
  <si>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</si>
  <si>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</si>
  <si>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</si>
  <si>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</si>
  <si>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</si>
  <si>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</si>
  <si>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</si>
  <si>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</si>
  <si>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</si>
  <si>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</si>
  <si>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</si>
  <si>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</si>
  <si>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</si>
  <si>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</si>
  <si>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</si>
  <si>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</si>
  <si>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</si>
  <si>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</si>
  <si>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</si>
  <si>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</si>
  <si>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</si>
  <si>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</si>
  <si>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</si>
  <si>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</si>
  <si>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</si>
  <si>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</si>
  <si>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</si>
  <si>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</si>
  <si>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</si>
  <si>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</si>
  <si>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</si>
  <si>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</si>
  <si>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</si>
  <si>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</si>
  <si>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</si>
  <si>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</si>
  <si>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</si>
  <si>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</si>
  <si>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</si>
  <si>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</si>
  <si>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</si>
  <si>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</si>
  <si>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</si>
  <si>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</si>
  <si>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</si>
  <si>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</si>
  <si>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</si>
  <si>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</si>
  <si>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</si>
  <si>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</si>
  <si>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</si>
  <si>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</si>
  <si>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</si>
  <si>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</si>
  <si>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</si>
  <si>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</si>
  <si>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</si>
  <si>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</si>
  <si>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</si>
  <si>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</si>
  <si>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</si>
  <si>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</si>
  <si>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</si>
  <si>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</si>
  <si>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</si>
  <si>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</si>
  <si>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</si>
  <si>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</si>
  <si>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</si>
  <si>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</si>
  <si>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</si>
  <si>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</si>
  <si>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</si>
  <si>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</si>
  <si>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</si>
  <si>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</si>
  <si>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</si>
  <si>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</si>
  <si>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</si>
  <si>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</si>
  <si>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</si>
  <si>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</si>
  <si>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</si>
  <si>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</si>
  <si>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</si>
  <si>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</si>
  <si>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</si>
  <si>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</si>
  <si>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</si>
  <si>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</si>
  <si>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</si>
  <si>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</si>
  <si>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</si>
  <si>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</si>
  <si>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</si>
  <si>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</si>
  <si>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</si>
  <si>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</si>
  <si>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</si>
  <si>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</si>
  <si>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</si>
  <si>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</si>
  <si>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</si>
  <si>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</si>
  <si>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</si>
  <si>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</si>
  <si>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</si>
  <si>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</si>
  <si>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</si>
  <si>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</si>
  <si>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</si>
  <si>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</si>
  <si>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</si>
  <si>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</si>
  <si>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</si>
  <si>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</si>
  <si>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</si>
  <si>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</si>
  <si>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</si>
  <si>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</si>
  <si>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</si>
  <si>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</si>
  <si>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</si>
  <si>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</si>
  <si>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</si>
  <si>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</si>
  <si>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</si>
  <si>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</si>
  <si>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</si>
  <si>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</si>
  <si>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</si>
  <si>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</si>
  <si>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</si>
  <si>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</si>
  <si>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</si>
  <si>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</si>
  <si>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</si>
  <si>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</si>
  <si>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</si>
  <si>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</si>
  <si>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</si>
  <si>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</si>
  <si>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</si>
  <si>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</si>
  <si>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</si>
  <si>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</si>
  <si>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</si>
  <si>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</si>
  <si>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</si>
  <si>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</si>
  <si>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</si>
  <si>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</si>
  <si>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</si>
  <si>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</si>
  <si>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</si>
  <si>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</si>
  <si>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</si>
  <si>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</si>
  <si>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</si>
  <si>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</si>
  <si>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</si>
  <si>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</si>
  <si>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</si>
  <si>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</si>
  <si>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</si>
  <si>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</si>
  <si>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</si>
  <si>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</si>
  <si>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</si>
  <si>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</si>
  <si>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</si>
  <si>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</si>
  <si>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</si>
  <si>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</si>
  <si>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</si>
  <si>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</si>
  <si>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</si>
  <si>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</si>
  <si>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</si>
  <si>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</si>
  <si>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</si>
  <si>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</si>
  <si>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</si>
  <si>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</si>
  <si>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</si>
  <si>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</si>
  <si>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</si>
  <si>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</si>
  <si>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</si>
  <si>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</si>
  <si>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</si>
  <si>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</si>
  <si>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</si>
  <si>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</si>
  <si>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</si>
  <si>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</si>
  <si>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</si>
  <si>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</si>
  <si>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</si>
  <si>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</si>
  <si>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</si>
  <si>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</si>
  <si>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</si>
  <si>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</si>
  <si>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</si>
  <si>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</si>
  <si>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</si>
  <si>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</si>
  <si>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</si>
  <si>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</si>
  <si>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</si>
  <si>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</si>
  <si>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</si>
  <si>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</si>
  <si>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</si>
  <si>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</si>
  <si>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</si>
  <si>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</si>
  <si>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</si>
  <si>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</si>
  <si>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</si>
  <si>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</si>
  <si>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</si>
  <si>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</si>
  <si>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</si>
  <si>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</si>
  <si>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</si>
  <si>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</si>
  <si>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</si>
  <si>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</si>
  <si>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</si>
  <si>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</si>
  <si>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</si>
  <si>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</si>
  <si>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</si>
  <si>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</si>
  <si>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</si>
  <si>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</si>
  <si>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</si>
  <si>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</si>
  <si>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</si>
  <si>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</si>
  <si>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</si>
  <si>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</si>
  <si>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</si>
  <si>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</si>
  <si>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</si>
  <si>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</si>
  <si>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</si>
  <si>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</si>
  <si>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</si>
  <si>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</si>
  <si>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</si>
  <si>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</si>
  <si>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</si>
  <si>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</si>
  <si>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</si>
  <si>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</si>
  <si>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</si>
  <si>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</si>
  <si>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</si>
  <si>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</si>
  <si>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</si>
  <si>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</si>
  <si>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</si>
  <si>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</si>
  <si>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</si>
  <si>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</si>
  <si>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</si>
  <si>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</si>
  <si>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</si>
  <si>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</si>
  <si>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</si>
  <si>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</si>
  <si>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</si>
  <si>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</si>
  <si>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</si>
  <si>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</si>
  <si>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</si>
  <si>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</si>
  <si>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</si>
  <si>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</si>
  <si>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</si>
  <si>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</si>
  <si>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</si>
  <si>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</si>
  <si>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</si>
  <si>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</si>
  <si>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</si>
  <si>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</si>
  <si>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</si>
  <si>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</si>
  <si>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</si>
  <si>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</si>
  <si>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</si>
  <si>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</si>
  <si>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</si>
  <si>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</si>
  <si>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</si>
  <si>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</si>
  <si>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</si>
  <si>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</si>
  <si>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</si>
  <si>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</si>
  <si>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</si>
  <si>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</si>
  <si>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</si>
  <si>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</si>
  <si>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</si>
  <si>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</si>
  <si>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</si>
  <si>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</si>
  <si>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</si>
  <si>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</si>
  <si>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</si>
  <si>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</si>
  <si>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</si>
  <si>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</si>
  <si>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</si>
  <si>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</si>
  <si>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</si>
  <si>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</si>
  <si>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</si>
  <si>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</si>
  <si>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</si>
  <si>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</si>
  <si>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</si>
  <si>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</si>
  <si>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</si>
  <si>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</si>
  <si>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</si>
  <si>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</si>
  <si>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</si>
  <si>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</si>
  <si>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</si>
  <si>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</si>
  <si>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</si>
  <si>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</si>
  <si>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</si>
  <si>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</si>
  <si>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</si>
  <si>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</si>
  <si>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</si>
  <si>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</si>
  <si>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</si>
  <si>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</si>
  <si>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</si>
  <si>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</si>
  <si>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</si>
  <si>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</si>
  <si>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</si>
  <si>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</si>
  <si>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</si>
  <si>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</si>
  <si>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</si>
  <si>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</si>
  <si>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</si>
  <si>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</si>
  <si>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</si>
  <si>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</si>
  <si>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</si>
  <si>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</si>
  <si>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</si>
  <si>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</si>
  <si>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</si>
  <si>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</si>
  <si>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</si>
  <si>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</si>
  <si>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</si>
  <si>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</si>
  <si>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</si>
  <si>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</si>
  <si>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</si>
  <si>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</si>
  <si>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</si>
  <si>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</si>
  <si>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</si>
  <si>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</si>
  <si>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</si>
  <si>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</si>
  <si>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</si>
  <si>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</si>
  <si>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</si>
  <si>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</si>
  <si>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</si>
  <si>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</si>
  <si>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</si>
  <si>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</si>
  <si>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</si>
  <si>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</si>
  <si>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</si>
  <si>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</si>
  <si>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</si>
  <si>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</si>
  <si>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</si>
  <si>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</si>
  <si>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90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</si>
  <si>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</si>
  <si>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</si>
  <si>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</si>
  <si>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</si>
  <si>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</si>
  <si>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</si>
  <si>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</si>
  <si>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</si>
  <si>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</si>
  <si>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</si>
  <si>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</si>
  <si>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</si>
  <si>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</si>
  <si>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</si>
  <si>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</si>
  <si>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PCM-20251207-00001917</t>
  </si>
  <si>
    <t xml:space="preserve">EM team checking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</si>
  <si>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</si>
  <si>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</si>
  <si>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</si>
  <si>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</si>
  <si>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</si>
  <si>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</si>
  <si>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</si>
  <si>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</si>
  <si>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</si>
  <si>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</si>
  <si>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</si>
  <si>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</si>
  <si>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</si>
  <si>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</si>
  <si>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</si>
  <si>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</si>
  <si>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</si>
  <si>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</si>
  <si>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</si>
  <si>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</si>
  <si>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</si>
  <si>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team on the way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</si>
</sst>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22" fontId="8" fillId="9" borderId="8" xfId="0" applyNumberFormat="1" applyFont="1" applyFill="1" applyBorder="1" applyAlignment="1">
      <alignment horizontal="center" vertical="center" wrapText="1"/>
    </xf>
    <xf numFmtId="22" fontId="0" fillId="0" borderId="0" xfId="0" applyNumberFormat="1" applyAlignment="1">
      <alignment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336.06535335648368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45696.505555555559</v>
      </c>
      <c r="G3" s="121">
        <f ca="1">IFERROR(NOW()-F3,"-")</f>
        <v>302.5082237268507</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45999.01377928241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45999.01377928241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45999.01377928241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45999.01377928241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45999.01377928241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45999.01377928241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45999.01377928241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45999.01377928241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45999.01377928241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45999.01377928241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45999.01377928241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45999.01377928241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45999.01377928241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45999.01377928241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45999.01377928241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45999.01377928241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45999.01377928241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45999.01377928241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45999.01377928241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45999.01377928241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45999.01377928241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45999.01377928241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45999.01377928241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45999.01377928241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45999.01377928241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45999.01377928241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45999.01377928241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45999.01377928241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45999.01377928241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45999.01377928241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45999.01377928241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45999.01377928241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45999.01377928241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45999.01377928241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45999.01377928241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45999.01377928241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45999.01377928241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45999.01377928241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45999.01377928241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45999.01377928241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45999.01377928241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45999.01377928241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45999.01377928241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45999.01377928241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45999.01377928241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45999.01377928241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45999.01377928241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45999.01377928241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45999.01377928241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45999.01377928241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45999.01377928241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45999.01377928241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45999.01377928241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45999.01377928241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45999.01377928241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45999.01377928241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45999.01377928241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45999.01377928241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45999.01377928241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45999.01377928241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45999.01377928241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45999.01377928241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45999.01377928241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45999.01377928241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45999.01377928241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45999.01377928241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45999.01377928241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45999.01377928241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45999.01377928241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45999.01377928241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45999.01377928241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45999.01377928241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45999.01377928241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45999.01377928241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45999.01377928241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45999.01377928241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45999.01377928241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45999.01377928241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45999.01377928241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45999.01377928241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45999.01377928241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45999.01377928241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45999.01377928241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45999.01377928241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45999.01377928241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45999.01377928241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45999.01377928241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45999.01377928241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45999.01377928241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45999.01377928241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45999.01377928241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45999.01377928241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45999.01377928241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45999.01377928241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45999.01377928241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45999.01377928241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45999.01377928241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45999.01377928241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45999.01377928241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45999.01377928241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45999.01377928241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45999.01377928241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45999.01377928241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45999.01377928241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45999.01377928241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45999.01377928241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45999.01377928241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45999.01377928241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45999.01377928241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45999.01377928241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45999.01377928241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45999.01377928241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45999.01377928241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45999.01377928241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45999.01377928241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45999.01377928241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45999.01377928241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45999.01377928241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45999.01377928241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45999.01377928241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45999.01377928241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45999.01377928241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45999.01377928241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45999.01377928241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45999.01377928241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45999.01377928241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45999.01377928241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45999.01377928241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45999.01377928241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45999.01377928241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45999.01377928241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45999.01377928241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45999.01377928241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45999.01377928241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45999.01377928241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45999.01377928241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45999.01377928241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45999.01377928241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45999.01377928241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45999.01377928241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45999.01377928241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45999.01377928241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45999.01377928241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45999.01377928241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45999.01377928241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45999.01377928241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45999.01377928241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45999.01377928241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45999.01377928241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45999.01377928241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45999.01377928241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45999.01377928241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45999.01377928241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45999.01377928241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45999.01377928241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45999.01377928241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45999.01377928241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45999.01377928241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45999.01377928241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45999.01377928241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45999.01377928241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45999.01377928241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45999.01377928241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45999.01377928241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45999.01377928241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45999.01377928241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45999.01377928241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45999.01377928241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45999.01377928241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45999.01377928241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45999.01377928241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45999.01377928241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45999.01377928241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45999.01377928241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45999.01377928241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45999.01377928241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45999.01377928241</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CE84FEF2-F8F8-4692-B185-9121DD569FAB}"/>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174.01394131944835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14.626360300928354</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1.6583973379674717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9.3131134264694992E-2</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45999.01377928241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45999.01377928241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45999.01377928241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45999.01377928241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45999.01377928241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45999.01377928241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45999.01377928241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45999.01377928241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45999.01377928241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45999.01377928241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45999.01377928241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45999.01377928241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45999.01377928241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45999.01377928241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45999.01377928241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45999.01377928241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45999.01377928241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45999.01377928241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45999.01377928241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45999.01377928241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45999.01377928241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45999.01377928241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45999.01377928241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45999.01377928241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45999.01377928241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45999.01377928241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45999.01377928241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45999.01377928241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45999.01377928241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45999.01377928241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45999.01377928241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45999.01377928241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45999.01377928241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45999.01377928241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45999.01377928241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45999.01377928241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45999.01377928241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45999.01377928241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45999.01377928241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45999.01377928241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45999.01377928241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45999.01377928241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45999.01377928241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45999.01377928241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45999.01377928241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45999.01377928241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45999.01377928241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45999.01377928241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45999.01377928241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45999.01377928241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45999.01377928241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45999.01377928241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45999.01377928241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45999.01377928241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45999.01377928241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45999.01377928241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45999.01377928241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45999.01377928241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45999.01377928241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45999.01377928241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45999.01377928241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45999.01377928241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45999.01377928241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45999.01377928241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45999.01377928241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45999.01377928241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45999.01377928241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45999.01377928241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45999.01377928241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45999.01377928241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45999.01377928241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45999.01377928241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45999.01377928241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45999.01377928241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45999.01377928241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45999.01377928241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45999.01377928241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45999.01377928241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45999.01377928241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45999.01377928241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45999.01377928241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45999.01377928241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45999.01377928241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45999.01377928241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45999.01377928241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45999.01377928241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45999.01377928241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45999.01377928241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45999.01377928241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45999.01377928241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45999.01377928241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45999.01377928241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45999.01377928241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45999.01377928241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45999.01377928241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45999.01377928241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45999.01377928241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45999.01377928241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45999.01377928241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45999.01377928241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45999.01377928241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45999.01377928241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45999.01377928241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45999.01377928241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45999.01377928241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45999.01377928241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45999.01377928241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45999.01377928241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45999.01377928241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45999.01377928241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45999.01377928241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45999.01377928241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45999.01377928241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45999.01377928241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45999.01377928241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45999.01377928241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45999.01377928241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45999.01377928241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45999.01377928241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45999.01377928241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45999.01377928241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45999.01377928241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45999.01377928241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45999.01377928241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45999.01377928241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45999.01377928241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45999.01377928241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45999.01377928241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45999.01377928241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45999.01377928241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45999.01377928241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45999.01377928241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45999.01377928241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45999.01377928241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45999.01377928241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45999.01377928241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45999.01377928241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45999.01377928241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45999.01377928241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45999.01377928241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45999.01377928241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45999.01377928241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45999.01377928241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45999.01377928241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45999.01377928241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45999.01377928241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45999.01377928241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45999.01377928241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45999.01377928241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45999.01377928241</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45999.01377928241</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45999.01377928241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45999.01377928241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45999.01377928241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45999.01377928241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45999.01377928241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45999.01377928241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45999.01377928241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45999.01377928241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45999.01377928241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45999.01377928241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45999.01377928241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45999.01377928241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45999.01377928241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45999.01377928241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45999.01377928241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45999.01377928241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45999.01377928241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45999.01377928241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45999.01377928241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45999.01377928241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45999.01377928241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45999.01377928241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45999.01377928241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45999.01377928241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45999.01377928241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45999.01377928241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45999.01377928241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45999.01377928241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45999.01377928241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45999.01377928241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45999.01377928241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45999.01377928241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45999.01377928241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45999.01377928241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45999.01377928241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45999.01377928241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45999.01377928241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45999.01377928241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45999.01377928241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45999.01377928241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45999.01377928241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45999.01377928241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45999.01377928241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45999.01377928241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45999.01377928241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45999.01377928241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45999.01377928241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45999.01377928241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45999.01377928241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45999.01377928241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45999.01377928241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45999.01377928241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45999.01377928241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45999.01377928241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45999.01377928241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45999.01377928241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45999.01377928241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45999.01377928241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45999.01377928241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45999.01377928241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45999.01377928241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45999.01377928241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45999.01377928241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45999.01377928241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45999.01377928241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45999.01377928241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45999.01377928241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45999.01377928241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45999.01377928241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45999.01377928241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45999.01377928241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45999.01377928241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45999.01377928241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45999.01377928241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45999.01377928241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45999.01377928241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45999.01377928241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45999.01377928241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45999.01377928241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45999.01377928241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45999.01377928241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45999.01377928241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45999.01377928241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45999.01377928241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45999.01377928241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45999.01377928241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45999.01377928241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45999.01377928241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45999.01377928241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45999.01377928241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45999.01377928241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45999.01377928241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45999.01377928241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45999.01377928241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45999.01377928241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45999.01377928241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45999.01377928241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45999.01377928241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45999.01377928241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45999.01377928241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45999.01377928241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45999.01377928241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45999.01377928241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45999.01377928241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45999.01377928241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45999.01377928241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45999.01377928241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45999.01377928241</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45999.01377928241</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H4" sqref="H4"/>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4</v>
      </c>
      <c r="D2" s="18" t="s">
        <v>25104</v>
      </c>
      <c r="E2" s="18" t="s">
        <v>39106</v>
      </c>
      <c r="F2" s="20"/>
      <c r="G2" s="155">
        <f ca="1">IFERROR(NOW()-F2,"-")</f>
        <v>45999.01377928241</v>
      </c>
      <c r="H2" s="22">
        <v>45998.510266203702</v>
      </c>
      <c r="I2" s="19" t="str">
        <f>IFERROR(VLOOKUP(D2,DB!A:F,6,0),"")</f>
        <v>SCECO</v>
      </c>
      <c r="J2" s="18" t="str">
        <f>IFERROR(VLOOKUP(D2,DB!A:G,7,0),"")</f>
        <v>Vandalized</v>
      </c>
      <c r="K2" s="42" t="s">
        <v>39124</v>
      </c>
      <c r="L2" s="23" t="str">
        <f>IFERROR(VLOOKUP(D2,DB!A:I,9,0),"")</f>
        <v>Latis</v>
      </c>
    </row>
    <row r="3" spans="1:13" ht="15" customHeight="1">
      <c r="A3" s="156" t="s">
        <v>39125</v>
      </c>
      <c r="B3" s="58" t="str">
        <f>IFERROR(VLOOKUP(D3,DB!A:K,11,0),"")</f>
        <v>R3</v>
      </c>
      <c r="C3" s="18">
        <v>1</v>
      </c>
      <c r="D3" s="154" t="s">
        <v>19779</v>
      </c>
      <c r="E3" s="18" t="s">
        <v>39106</v>
      </c>
      <c r="F3" s="22">
        <v>45998.760289351849</v>
      </c>
      <c r="G3" s="21">
        <f t="shared" ref="G3" ca="1" si="0">IFERROR(NOW()-F3,"-")</f>
        <v>0.25348993056104518</v>
      </c>
      <c r="H3" s="22">
        <v>45998.755266203705</v>
      </c>
      <c r="I3" s="19" t="str">
        <f>IFERROR(VLOOKUP(D3,DB!A:F,6,0),"")</f>
        <v>SCECO</v>
      </c>
      <c r="J3" s="18" t="str">
        <f>IFERROR(VLOOKUP(D3,DB!A:G,7,0),"")</f>
        <v>Good</v>
      </c>
      <c r="K3" s="42" t="s">
        <v>39126</v>
      </c>
      <c r="L3" s="23" t="str">
        <f>IFERROR(VLOOKUP(D3,DB!A:I,9,0),"")</f>
        <v>Latis</v>
      </c>
    </row>
    <row r="4" spans="1:13" ht="15" customHeight="1">
      <c r="A4" s="19"/>
      <c r="B4" s="58" t="str">
        <f>IFERROR(VLOOKUP(D4,DB!A:K,11,0),"")</f>
        <v>R3</v>
      </c>
      <c r="C4" s="18">
        <v>1</v>
      </c>
      <c r="D4" s="154" t="s">
        <v>18663</v>
      </c>
      <c r="E4" s="18" t="s">
        <v>39106</v>
      </c>
      <c r="F4" s="20"/>
      <c r="G4" s="21">
        <f t="shared" ref="G4:G67" ca="1" si="1">IFERROR(NOW()-F4,"-")</f>
        <v>45999.01377928241</v>
      </c>
      <c r="H4" s="157">
        <v>45999.006504629629</v>
      </c>
      <c r="I4" s="19" t="str">
        <f>IFERROR(VLOOKUP(D4,DB!A:F,6,0),"")</f>
        <v>SCECO</v>
      </c>
      <c r="J4" s="18" t="str">
        <f>IFERROR(VLOOKUP(D4,DB!A:G,7,0),"")</f>
        <v>Dead</v>
      </c>
      <c r="K4" s="42"/>
      <c r="L4" s="23" t="str">
        <f>IFERROR(VLOOKUP(D4,DB!A:I,9,0),"")</f>
        <v>Latis</v>
      </c>
    </row>
    <row r="5" spans="1:13" ht="15" customHeight="1">
      <c r="A5" s="19"/>
      <c r="B5" s="58" t="str">
        <f>IFERROR(VLOOKUP(D5,DB!A:K,11,0),"")</f>
        <v/>
      </c>
      <c r="C5" s="18"/>
      <c r="D5" s="154"/>
      <c r="E5" s="18"/>
      <c r="F5" s="20"/>
      <c r="G5" s="21">
        <f t="shared" ca="1" si="1"/>
        <v>45999.01377928241</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45999.01377928241</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45999.01377928241</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45999.01377928241</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45999.01377928241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45999.01377928241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45999.01377928241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45999.01377928241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45999.01377928241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45999.01377928241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45999.01377928241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45999.01377928241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45999.01377928241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45999.01377928241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45999.01377928241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45999.01377928241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45999.01377928241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45999.01377928241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45999.01377928241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45999.01377928241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45999.01377928241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45999.01377928241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45999.01377928241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45999.01377928241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45999.01377928241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45999.01377928241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45999.01377928241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45999.01377928241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45999.01377928241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45999.01377928241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45999.01377928241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45999.01377928241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45999.01377928241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45999.01377928241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45999.01377928241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45999.01377928241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45999.01377928241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45999.01377928241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45999.01377928241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45999.01377928241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45999.01377928241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45999.01377928241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45999.01377928241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45999.01377928241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45999.01377928241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45999.01377928241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45999.01377928241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45999.01377928241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45999.01377928241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45999.01377928241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45999.01377928241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45999.01377928241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45999.01377928241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45999.01377928241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45999.01377928241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45999.01377928241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45999.01377928241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45999.01377928241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45999.01377928241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45999.01377928241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45999.01377928241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45999.01377928241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45999.01377928241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45999.01377928241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45999.01377928241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45999.01377928241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45999.01377928241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45999.01377928241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45999.01377928241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45999.01377928241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45999.01377928241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45999.01377928241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45999.01377928241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45999.01377928241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45999.01377928241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45999.01377928241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45999.01377928241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45999.01377928241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45999.01377928241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45999.01377928241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45999.01377928241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45999.01377928241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45999.01377928241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45999.01377928241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45999.01377928241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45999.01377928241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45999.01377928241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45999.01377928241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45999.01377928241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45999.01377928241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45999.01377928241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45999.01377928241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45999.01377928241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45999.01377928241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45999.01377928241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45999.01377928241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45999.01377928241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45999.01377928241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45999.01377928241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45999.01377928241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45999.01377928241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45999.01377928241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45999.01377928241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45999.01377928241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45999.01377928241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45999.01377928241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45999.01377928241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45999.01377928241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45999.01377928241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45999.01377928241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45999.01377928241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45999.01377928241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45999.01377928241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45999.01377928241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45999.01377928241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45999.01377928241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45999.01377928241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45999.01377928241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45999.01377928241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45999.01377928241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45999.01377928241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45999.01377928241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45999.01377928241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45999.01377928241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45999.01377928241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45999.01377928241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45999.01377928241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45999.01377928241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45999.01377928241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45999.01377928241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45999.01377928241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45999.01377928241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45999.01377928241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45999.01377928241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45999.01377928241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45999.01377928241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45999.01377928241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45999.01377928241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45999.01377928241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45999.01377928241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45999.01377928241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45999.01377928241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45999.01377928241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45999.01377928241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45999.01377928241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45999.01377928241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45999.01377928241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45999.01377928241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45999.01377928241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45999.01377928241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45999.01377928241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45999.01377928241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45999.01377928241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45999.01377928241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45999.01377928241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45999.01377928241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45999.01377928241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45999.01377928241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45999.01377928241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45999.01377928241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45999.01377928241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45999.01377928241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45999.01377928241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45999.01377928241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45999.01377928241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45999.01377928241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45999.01377928241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45999.01377928241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45999.01377928241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45999.01377928241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45999.01377928241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45999.01377928241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45999.01377928241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45999.01377928241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45999.01377928241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45999.01377928241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45999.01377928241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45999.01377928241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45999.01377928241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45999.01377928241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45999.01377928241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45999.01377928241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45999.01377928241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45999.01377928241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45999.01377928241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45999.01377928241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45999.01377928241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45999.01377928241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45999.01377928241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45999.01377928241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45999.01377928241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45999.01377928241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45999.01377928241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45999.01377928241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45999.01377928241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45999.01377928241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45999.01377928241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45999.01377928241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45999.01377928241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45999.01377928241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45999.01377928241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45999.01377928241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45999.01377928241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45999.01377928241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45999.01377928241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45999.01377928241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45999.01377928241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45999.01377928241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45999.01377928241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45999.01377928241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45999.01377928241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45999.01377928241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45999.01377928241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45999.01377928241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45999.01377928241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45999.01377928241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45999.01377928241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45999.01377928241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45999.01377928241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45999.01377928241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45999.01377928241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45999.01377928241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45999.01377928241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45999.01377928241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45999.01377928241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45999.01377928241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45999.01377928241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45999.01377928241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45999.01377928241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45999.01377928241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45999.01377928241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45999.01377928241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45999.01377928241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45999.01377928241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45999.01377928241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45999.01377928241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45999.01377928241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45999.01377928241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45999.01377928241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45999.01377928241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45999.01377928241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45999.01377928241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45999.01377928241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45999.01377928241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45999.01377928241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45999.01377928241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45999.01377928241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45999.01377928241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45999.01377928241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45999.01377928241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45999.01377928241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45999.01377928241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45999.01377928241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45999.01377928241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45999.01377928241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45999.01377928241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45999.01377928241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45999.01377928241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45999.01377928241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45999.01377928241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45999.01377928241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45999.01377928241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45999.01377928241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45999.01377928241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45999.01377928241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45999.01377928241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45999.01377928241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45999.01377928241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45999.01377928241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45999.01377928241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45999.01377928241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45999.01377928241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45999.01377928241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45999.01377928241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45999.01377928241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45999.01377928241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45999.01377928241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45999.01377928241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45999.01377928241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45999.01377928241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45999.01377928241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45999.01377928241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45999.01377928241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45999.01377928241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45999.01377928241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45999.01377928241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45999.01377928241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45999.01377928241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45999.01377928241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45999.01377928241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45999.01377928241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45999.01377928241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45999.01377928241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45999.01377928241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45999.01377928241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45999.01377928241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45999.01377928241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45999.01377928241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45999.01377928241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45999.01377928241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45999.01377928241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45999.01377928241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45999.01377928241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45999.01377928241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45999.01377928241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45999.01377928241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45999.01377928241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45999.01377928241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45999.01377928241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45999.01377928241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45999.01377928241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45999.01377928241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45999.01377928241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45999.01377928241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45999.01377928241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45999.01377928241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45999.01377928241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45999.01377928241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45999.01377928241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45999.01377928241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45999.01377928241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45999.01377928241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45999.01377928241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45999.01377928241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45999.01377928241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45999.01377928241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45999.01377928241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45999.01377928241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45999.01377928241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45999.01377928241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45999.01377928241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45999.01377928241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45999.01377928241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45999.01377928241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45999.01377928241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45999.01377928241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45999.01377928241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45999.01377928241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45999.01377928241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45999.01377928241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45999.01377928241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45999.01377928241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45999.01377928241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45999.01377928241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45999.01377928241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45999.01377928241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45999.01377928241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45999.01377928241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45999.01377928241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45999.01377928241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45999.01377928241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45999.01377928241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45999.01377928241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45999.01377928241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45999.01377928241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45999.01377928241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45999.01377928241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45999.01377928241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45999.01377928241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45999.01377928241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45999.01377928241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45999.01377928241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45999.01377928241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45999.01377928241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45999.01377928241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45999.01377928241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45999.01377928241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45999.01377928241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45999.01377928241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45999.01377928241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45999.01377928241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45999.01377928241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45999.01377928241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45999.01377928241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45999.01377928241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45999.01377928241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45999.01377928241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45999.01377928241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45999.01377928241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45999.01377928241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45999.01377928241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45999.01377928241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45999.01377928241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45999.01377928241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45999.01377928241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45999.01377928241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45999.01377928241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45999.01377928241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45999.01377928241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45999.01377928241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45999.01377928241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45999.01377928241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45999.01377928241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45999.01377928241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45999.01377928241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45999.01377928241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45999.01377928241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45999.01377928241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45999.01377928241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45999.01377928241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45999.01377928241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45999.01377928241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45999.01377928241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45999.01377928241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45999.01377928241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45999.01377928241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45999.01377928241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45999.01377928241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45999.01377928241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45999.01377928241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45999.01377928241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45999.01377928241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45999.01377928241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45999.01377928241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45999.01377928241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45999.01377928241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45999.01377928241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45999.01377928241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45999.01377928241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45999.01377928241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45999.01377928241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45999.01377928241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45999.01377928241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45999.01377928241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45999.01377928241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45999.01377928241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45999.01377928241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45999.01377928241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45999.01377928241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45999.01377928241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45999.01377928241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45999.01377928241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45999.01377928241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45999.01377928241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45999.01377928241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45999.01377928241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45999.01377928241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45999.01377928241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45999.01377928241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45999.01377928241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45999.01377928241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45999.01377928241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45999.01377928241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45999.01377928241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45999.01377928241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45999.01377928241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45999.01377928241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45999.01377928241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45999.01377928241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45999.01377928241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45999.01377928241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45999.01377928241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45999.01377928241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45999.01377928241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45999.01377928241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45999.01377928241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45999.01377928241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45999.01377928241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45999.01377928241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45999.01377928241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45999.01377928241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45999.01377928241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45999.01377928241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45999.01377928241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45999.01377928241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45999.01377928241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45999.01377928241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45999.01377928241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45999.01377928241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45999.01377928241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45999.01377928241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45999.01377928241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45999.01377928241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45999.01377928241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45999.01377928241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45999.01377928241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45999.01377928241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45999.01377928241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45999.01377928241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45999.01377928241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45999.01377928241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45999.01377928241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45999.01377928241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45999.01377928241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45999.01377928241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45999.01377928241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45999.01377928241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45999.01377928241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45999.01377928241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45999.01377928241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45999.01377928241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45999.01377928241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45999.01377928241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45999.01377928241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45999.01377928241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45999.01377928241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45999.01377928241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45999.01377928241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45999.01377928241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45999.01377928241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45999.01377928241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45999.01377928241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45999.01377928241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45999.01377928241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45999.01377928241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45999.01377928241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45999.01377928241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45999.01377928241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45999.01377928241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45999.01377928241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45999.01377928241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45999.01377928241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45999.01377928241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45999.01377928241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45999.01377928241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45999.01377928241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45999.01377928241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45999.01377928241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45999.01377928241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45999.01377928241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45999.01377928241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45999.01377928241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45999.01377928241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45999.01377928241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45999.01377928241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45999.01377928241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45999.01377928241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45999.01377928241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45999.01377928241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45999.01377928241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45999.01377928241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45999.01377928241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45999.01377928241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45999.01377928241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45999.01377928241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45999.01377928241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45999.01377928241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45999.01377928241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45999.01377928241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45999.01377928241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45999.01377928241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45999.01377928241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45999.01377928241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45999.01377928241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45999.01377928241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45999.01377928241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45999.01377928241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45999.01377928241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45999.01377928241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45999.01377928241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45999.01377928241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45999.01377928241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45999.01377928241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45999.01377928241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45999.01377928241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45999.01377928241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45999.01377928241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45999.01377928241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45999.01377928241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45999.01377928241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45999.01377928241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45999.01377928241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45999.01377928241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45999.01377928241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45999.01377928241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45999.01377928241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45999.01377928241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45999.01377928241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45999.01377928241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45999.01377928241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45999.01377928241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45999.01377928241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45999.01377928241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45999.01377928241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45999.01377928241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45999.01377928241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45999.01377928241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45999.01377928241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45999.01377928241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45999.01377928241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45999.01377928241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45999.01377928241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45999.01377928241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45999.01377928241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45999.01377928241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45999.01377928241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45999.01377928241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45999.01377928241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45999.01377928241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45999.01377928241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45999.01377928241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45999.01377928241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45999.01377928241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45999.01377928241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45999.01377928241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45999.01377928241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45999.01377928241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45999.01377928241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45999.01377928241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45999.01377928241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45999.01377928241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45999.01377928241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45999.01377928241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45999.01377928241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45999.01377928241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45999.01377928241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45999.01377928241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45999.01377928241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45999.01377928241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45999.01377928241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45999.01377928241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45999.01377928241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45999.01377928241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45999.01377928241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45999.01377928241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45999.01377928241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45999.01377928241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45999.01377928241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45999.01377928241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45999.01377928241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45999.01377928241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45999.01377928241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45999.01377928241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45999.01377928241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45999.01377928241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45999.01377928241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45999.01377928241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45999.01377928241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45999.01377928241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45999.01377928241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45999.01377928241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45999.01377928241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45999.01377928241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45999.01377928241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45999.01377928241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45999.01377928241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45999.01377928241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45999.01377928241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45999.01377928241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45999.01377928241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45999.01377928241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45999.01377928241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45999.01377928241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45999.01377928241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45999.01377928241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45999.01377928241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45999.01377928241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45999.01377928241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45999.01377928241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45999.01377928241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45999.01377928241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45999.01377928241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45999.01377928241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45999.01377928241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45999.01377928241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45999.01377928241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45999.01377928241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45999.01377928241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45999.01377928241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45999.01377928241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45999.01377928241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45999.01377928241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45999.01377928241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45999.01377928241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45999.01377928241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45999.01377928241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45999.01377928241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45999.01377928241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45999.01377928241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45999.01377928241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45999.01377928241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45999.01377928241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45999.01377928241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45999.01377928241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45999.01377928241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45999.01377928241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45999.01377928241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45999.01377928241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45999.01377928241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45999.01377928241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45999.01377928241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45999.01377928241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45999.01377928241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45999.01377928241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45999.01377928241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45999.01377928241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45999.01377928241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45999.01377928241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45999.01377928241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45999.01377928241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45999.01377928241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45999.01377928241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45999.01377928241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45999.01377928241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45999.01377928241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45999.01377928241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45999.01377928241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45999.01377928241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45999.01377928241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45999.01377928241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45999.01377928241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45999.01377928241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45999.01377928241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45999.01377928241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45999.01377928241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45999.01377928241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45999.01377928241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45999.01377928241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45999.01377928241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45999.01377928241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45999.01377928241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45999.01377928241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45999.01377928241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45999.01377928241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45999.01377928241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45999.01377928241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45999.01377928241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45999.01377928241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45999.01377928241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45999.01377928241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45999.01377928241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45999.01377928241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45999.01377928241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45999.01377928241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45999.01377928241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45999.01377928241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45999.01377928241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45999.01377928241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45999.01377928241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45999.01377928241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45999.01377928241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45999.01377928241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45999.01377928241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45999.01377928241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45999.01377928241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45999.01377928241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45999.01377928241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45999.01377928241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45999.01377928241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45999.01377928241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45999.01377928241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45999.01377928241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45999.01377928241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45999.01377928241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45999.01377928241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45999.01377928241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45999.01377928241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45999.01377928241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45999.01377928241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45999.01377928241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45999.01377928241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45999.01377928241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45999.01377928241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45999.01377928241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45999.01377928241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45999.01377928241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45999.01377928241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45999.01377928241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45999.01377928241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45999.01377928241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45999.01377928241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45999.01377928241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45999.01377928241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45999.01377928241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45999.01377928241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45999.01377928241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45999.01377928241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45999.01377928241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45999.01377928241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45999.01377928241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45999.01377928241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45999.01377928241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45999.01377928241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45999.01377928241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45999.01377928241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45999.01377928241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45999.01377928241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45999.01377928241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45999.01377928241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45999.01377928241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45999.01377928241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45999.01377928241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45999.01377928241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45999.01377928241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45999.01377928241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45999.01377928241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45999.01377928241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45999.01377928241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45999.01377928241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45999.01377928241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45999.01377928241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45999.01377928241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45999.01377928241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45999.01377928241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45999.01377928241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45999.01377928241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45999.01377928241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45999.01377928241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45999.01377928241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45999.01377928241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45999.01377928241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45999.01377928241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45999.01377928241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45999.01377928241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45999.01377928241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45999.01377928241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45999.01377928241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45999.01377928241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45999.01377928241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45999.01377928241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45999.01377928241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45999.01377928241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45999.01377928241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45999.01377928241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45999.01377928241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45999.01377928241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45999.01377928241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45999.01377928241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45999.01377928241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45999.01377928241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45999.01377928241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45999.01377928241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45999.01377928241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45999.01377928241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45999.01377928241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45999.01377928241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45999.01377928241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45999.01377928241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45999.01377928241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45999.01377928241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45999.01377928241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45999.01377928241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45999.01377928241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45999.01377928241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45999.01377928241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45999.01377928241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45999.01377928241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45999.01377928241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45999.01377928241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45999.01377928241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45999.01377928241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45999.01377928241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45999.01377928241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45999.01377928241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45999.01377928241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45999.01377928241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45999.01377928241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45999.01377928241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45999.01377928241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45999.01377928241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45999.01377928241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45999.01377928241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45999.01377928241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45999.01377928241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45999.01377928241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45999.01377928241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45999.01377928241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45999.01377928241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45999.01377928241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45999.01377928241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45999.01377928241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45999.01377928241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45999.01377928241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45999.01377928241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45999.01377928241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45999.01377928241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45999.01377928241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45999.01377928241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45999.01377928241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45999.01377928241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45999.01377928241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45999.01377928241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45999.01377928241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45999.01377928241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45999.01377928241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45999.01377928241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45999.01377928241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45999.01377928241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45999.01377928241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45999.01377928241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45999.01377928241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45999.01377928241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45999.01377928241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45999.01377928241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45999.01377928241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45999.01377928241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45999.01377928241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45999.01377928241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45999.01377928241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45999.01377928241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45999.01377928241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45999.01377928241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45999.01377928241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45999.01377928241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45999.01377928241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45999.01377928241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45999.01377928241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45999.01377928241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45999.01377928241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45999.01377928241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45999.01377928241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45999.01377928241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45999.01377928241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45999.01377928241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45999.01377928241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45999.01377928241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45999.01377928241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45999.01377928241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45999.01377928241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45999.01377928241</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295.53306168981362</v>
      </c>
      <c r="H2" s="91">
        <v>45703.474768518521</v>
      </c>
      <c r="I2" s="91" t="str">
        <f>IFERROR(VLOOKUP(D2,DB!A:F,6,0),"")</f>
        <v>SCECO</v>
      </c>
      <c r="J2" s="91" t="str">
        <f>IFERROR(VLOOKUP(D2,DB!A:G,7,0),"")</f>
        <v>Dead</v>
      </c>
      <c r="K2" s="93" t="s">
        <v>39128</v>
      </c>
      <c r="L2" s="87" t="str">
        <f>IFERROR(VLOOKUP(D2,DB!A:I,9,0),"")</f>
        <v>Latis</v>
      </c>
    </row>
    <row r="3" spans="1:16" ht="15" customHeight="1">
      <c r="A3" s="107" t="s">
        <v>39129</v>
      </c>
      <c r="B3" s="107" t="str">
        <f>IFERROR(VLOOKUP(D3,DB!A:K,11,0),"")</f>
        <v>R4</v>
      </c>
      <c r="C3" s="89">
        <v>2</v>
      </c>
      <c r="D3" s="87" t="s">
        <v>30656</v>
      </c>
      <c r="E3" s="90" t="s">
        <v>39111</v>
      </c>
      <c r="F3" s="91">
        <v>45997.533333333333</v>
      </c>
      <c r="G3" s="92">
        <f t="shared" ref="G3:G44" ca="1" si="0">IFERROR(NOW()-F3,"")</f>
        <v>1.4804459490769659</v>
      </c>
      <c r="H3" s="91">
        <v>45997.522280092591</v>
      </c>
      <c r="I3" s="107" t="str">
        <f>IFERROR(VLOOKUP(D3,DB!A:F,6,0),"")</f>
        <v>Generator-SG</v>
      </c>
      <c r="J3" s="107" t="str">
        <f>IFERROR(VLOOKUP(D3,DB!A:G,7,0),"")</f>
        <v>Good</v>
      </c>
      <c r="K3" s="93" t="s">
        <v>39130</v>
      </c>
      <c r="L3" s="87" t="str">
        <f>IFERROR(VLOOKUP(D3,DB!A:I,9,0),"")</f>
        <v>Latis</v>
      </c>
    </row>
    <row r="4" spans="1:16" ht="19.5" customHeight="1">
      <c r="A4" s="107" t="s">
        <v>39131</v>
      </c>
      <c r="B4" s="107" t="str">
        <f>IFERROR(VLOOKUP(D4,DB!A:K,11,0),"")</f>
        <v>R4</v>
      </c>
      <c r="C4" s="89">
        <v>2</v>
      </c>
      <c r="D4" s="87" t="s">
        <v>32943</v>
      </c>
      <c r="E4" s="90" t="s">
        <v>39106</v>
      </c>
      <c r="F4" s="91">
        <v>45998.79414351852</v>
      </c>
      <c r="G4" s="92">
        <f t="shared" ca="1" si="0"/>
        <v>0.21963576388952788</v>
      </c>
      <c r="H4" s="91">
        <v>45998.664027777777</v>
      </c>
      <c r="I4" s="107" t="str">
        <f>IFERROR(VLOOKUP(D4,DB!A:F,6,0),"")</f>
        <v>SCECO</v>
      </c>
      <c r="J4" s="107" t="str">
        <f>IFERROR(VLOOKUP(D4,DB!A:G,7,0),"")</f>
        <v>Vandalized</v>
      </c>
      <c r="K4" s="93" t="s">
        <v>39132</v>
      </c>
      <c r="L4" s="87" t="str">
        <f>IFERROR(VLOOKUP(D4,DB!A:I,9,0),"")</f>
        <v>Latis</v>
      </c>
    </row>
    <row r="5" spans="1:16" ht="15" customHeight="1">
      <c r="A5" s="107"/>
      <c r="B5" s="107" t="str">
        <f>IFERROR(VLOOKUP(D5,DB!A:K,11,0),"")</f>
        <v/>
      </c>
      <c r="C5" s="89"/>
      <c r="D5" s="87"/>
      <c r="E5" s="90"/>
      <c r="F5" s="91"/>
      <c r="G5" s="92">
        <f t="shared" ca="1" si="0"/>
        <v>45999.01377928241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45999.01377928241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45999.01377928241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45999.01377928241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45999.01377928241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45999.01377928241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45999.01377928241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45999.01377928241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45999.01377928241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45999.01377928241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45999.01377928241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45999.01377928241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45999.01377928241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45999.01377928241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45999.01377928241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45999.01377928241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45999.01377928241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45999.01377928241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45999.01377928241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45999.01377928241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45999.01377928241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45999.01377928241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45999.01377928241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45999.01377928241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45999.01377928241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45999.01377928241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45999.01377928241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45999.01377928241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45999.01377928241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45999.01377928241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45999.01377928241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45999.01377928241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45999.01377928241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45999.01377928241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45999.01377928241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45999.01377928241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45999.01377928241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45999.01377928241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45999.01377928241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45999.01377928241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45999.01377928241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45999.01377928241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45999.01377928241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45999.01377928241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45999.01377928241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45999.01377928241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45999.01377928241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45999.01377928241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45999.01377928241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45999.01377928241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45999.01377928241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45999.01377928241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45999.01377928241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45999.01377928241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45999.01377928241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45999.01377928241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45999.01377928241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45999.01377928241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45999.01377928241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45999.01377928241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45999.01377928241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45999.01377928241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45999.01377928241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45999.01377928241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45999.01377928241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45999.01377928241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45999.01377928241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45999.01377928241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45999.01377928241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45999.01377928241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45999.01377928241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45999.01377928241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45999.01377928241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45999.01377928241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45999.01377928241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45999.01377928241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45999.01377928241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45999.01377928241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45999.01377928241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45999.01377928241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45999.01377928241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45999.01377928241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45999.01377928241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45999.01377928241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45999.01377928241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45999.01377928241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45999.01377928241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45999.01377928241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45999.01377928241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45999.01377928241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45999.01377928241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45999.01377928241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45999.01377928241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45999.01377928241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45999.01377928241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45999.01377928241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45999.01377928241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45999.01377928241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45999.01377928241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45999.01377928241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45999.01377928241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45999.01377928241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45999.01377928241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45999.01377928241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45999.01377928241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45999.01377928241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45999.01377928241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45999.01377928241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45999.01377928241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45999.01377928241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45999.01377928241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45999.01377928241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45999.01377928241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45999.01377928241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45999.01377928241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45999.01377928241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45999.01377928241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45999.01377928241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45999.01377928241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45999.01377928241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45999.01377928241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45999.01377928241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45999.01377928241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45999.01377928241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45999.01377928241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45999.01377928241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45999.01377928241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45999.01377928241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45999.01377928241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45999.01377928241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45999.01377928241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45999.01377928241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45999.01377928241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45999.01377928241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45999.01377928241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45999.01377928241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45999.01377928241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45999.01377928241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45999.01377928241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45999.01377928241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45999.01377928241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45999.01377928241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45999.01377928241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45999.01377928241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45999.01377928241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45999.01377928241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45999.01377928241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45999.01377928241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45999.01377928241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45999.01377928241</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107.1817190972215</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72.824901967593178</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50.35266817129741</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17.640480671296245</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1.9062908564810641</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1</v>
      </c>
      <c r="D7" s="37" t="s">
        <v>37284</v>
      </c>
      <c r="E7" s="37" t="s">
        <v>39111</v>
      </c>
      <c r="F7" s="38">
        <v>45998.467928240738</v>
      </c>
      <c r="G7" s="131">
        <f ca="1">IFERROR(NOW()-F7,"")</f>
        <v>0.54585104167199461</v>
      </c>
      <c r="H7" s="38">
        <v>45998.451261574075</v>
      </c>
      <c r="I7" s="37" t="str">
        <f>IFERROR(VLOOKUP(D7,DB!A:F,6,0),"")</f>
        <v>SCECO</v>
      </c>
      <c r="J7" s="37" t="str">
        <f>IFERROR(VLOOKUP(D7,DB!A:G,7,0),"")</f>
        <v>Good+Dead</v>
      </c>
      <c r="K7" s="37" t="s">
        <v>39144</v>
      </c>
      <c r="L7" s="37" t="str">
        <f>IFERROR(VLOOKUP(D7,DB!A:I,9,0),"")</f>
        <v>Latis</v>
      </c>
    </row>
    <row r="8" spans="1:13" ht="30.75">
      <c r="A8" s="37" t="s">
        <v>39145</v>
      </c>
      <c r="B8" s="37" t="str">
        <f>IFERROR(VLOOKUP(D8,DB!A:K,11,0),"")</f>
        <v>R5</v>
      </c>
      <c r="C8" s="37">
        <v>1</v>
      </c>
      <c r="D8" s="37" t="s">
        <v>32884</v>
      </c>
      <c r="E8" s="37" t="s">
        <v>39111</v>
      </c>
      <c r="F8" s="38">
        <v>45998.699166666665</v>
      </c>
      <c r="G8" s="131">
        <f ca="1">IFERROR(NOW()-F8,"")</f>
        <v>0.31461261574440869</v>
      </c>
      <c r="H8" s="38">
        <v>45998.687361111108</v>
      </c>
      <c r="I8" s="37" t="str">
        <f>IFERROR(VLOOKUP(D8,DB!A:F,6,0),"")</f>
        <v>SCECO</v>
      </c>
      <c r="J8" s="37" t="str">
        <f>IFERROR(VLOOKUP(D8,DB!A:G,7,0),"")</f>
        <v>Vandalized+Dead</v>
      </c>
      <c r="K8" s="37" t="s">
        <v>39146</v>
      </c>
      <c r="L8" s="37" t="str">
        <f>IFERROR(VLOOKUP(D8,DB!A:I,9,0),"")</f>
        <v>Latis</v>
      </c>
    </row>
    <row r="9" spans="1:13">
      <c r="A9" s="37" t="s">
        <v>39147</v>
      </c>
      <c r="B9" s="37" t="str">
        <f>IFERROR(VLOOKUP(D9,DB!A:K,11,0),"")</f>
        <v>R5</v>
      </c>
      <c r="C9" s="37">
        <v>2</v>
      </c>
      <c r="D9" s="37" t="s">
        <v>37882</v>
      </c>
      <c r="E9" s="37" t="s">
        <v>39106</v>
      </c>
      <c r="F9" s="38">
        <v>45998.965150462966</v>
      </c>
      <c r="G9" s="131">
        <f ca="1">IFERROR(NOW()-F9,"")</f>
        <v>4.8628819444274995E-2</v>
      </c>
      <c r="H9" s="38">
        <v>45998.959166666667</v>
      </c>
      <c r="I9" s="37" t="str">
        <f>IFERROR(VLOOKUP(D9,DB!A:F,6,0),"")</f>
        <v>SCECO</v>
      </c>
      <c r="J9" s="37" t="str">
        <f>IFERROR(VLOOKUP(D9,DB!A:G,7,0),"")</f>
        <v>No BB Shifted</v>
      </c>
      <c r="K9" s="37" t="s">
        <v>39148</v>
      </c>
      <c r="L9" s="37" t="str">
        <f>IFERROR(VLOOKUP(D9,DB!A:I,9,0),"")</f>
        <v>Latis</v>
      </c>
    </row>
    <row r="10" spans="1:13">
      <c r="A10" s="37"/>
      <c r="B10" s="37" t="str">
        <f>IFERROR(VLOOKUP(D10,DB!A:K,11,0),"")</f>
        <v/>
      </c>
      <c r="C10" s="37"/>
      <c r="D10" s="37"/>
      <c r="E10" s="37"/>
      <c r="F10" s="38"/>
      <c r="G10" s="131">
        <f ca="1">IFERROR(NOW()-F10,"")</f>
        <v>45999.01377928241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45999.01377928241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45999.01377928241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45999.01377928241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45999.01377928241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45999.01377928241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45999.01377928241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45999.01377928241</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45999.01377928241</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45999.01377928241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45999.01377928241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45999.01377928241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45999.01377928241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45999.01377928241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45999.01377928241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45999.01377928241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45999.01377928241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45999.01377928241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45999.01377928241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45999.01377928241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45999.01377928241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45999.01377928241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45999.01377928241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45999.01377928241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45999.01377928241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45999.01377928241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45999.01377928241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45999.01377928241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45999.01377928241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45999.01377928241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45999.01377928241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45999.01377928241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45999.01377928241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45999.01377928241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45999.01377928241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45999.01377928241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45999.01377928241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45999.01377928241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45999.01377928241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45999.01377928241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45999.01377928241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45999.01377928241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45999.01377928241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45999.01377928241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45999.01377928241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45999.01377928241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45999.01377928241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45999.01377928241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45999.01377928241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45999.01377928241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45999.01377928241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45999.01377928241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45999.01377928241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45999.01377928241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45999.01377928241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45999.01377928241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45999.01377928241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45999.01377928241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45999.01377928241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45999.01377928241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45999.01377928241</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9" ca="1" si="0">IFERROR(NOW()-F2,"-")</f>
        <v>45999.01377928241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45999.01377928241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45999.01377928241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45999.01377928241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45999.01377928241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45999.01377928241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45999.01377928241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45999.01377928241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45999.01377928241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45999.01377928241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45999.01377928241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45999.01377928241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45999.01377928241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45999.01377928241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45999.01377928241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45999.01377928241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45999.01377928241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45999.01377928241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45999.01377928241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45999.01377928241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45999.01377928241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45999.01377928241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45999.01377928241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45999.01377928241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45999.01377928241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45999.01377928241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45999.01377928241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45999.01377928241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45999.01377928241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45999.01377928241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45999.01377928241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45999.01377928241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45999.01377928241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45999.01377928241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45999.01377928241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45999.01377928241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45999.01377928241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45999.01377928241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45999.01377928241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45999.01377928241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45999.01377928241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45999.01377928241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45999.01377928241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45999.01377928241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45999.01377928241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45999.01377928241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45999.01377928241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45999.01377928241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45999.01377928241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45999.01377928241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45999.01377928241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45999.01377928241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45999.01377928241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45999.01377928241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45999.01377928241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45999.01377928241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45999.01377928241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45999.01377928241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45999.01377928241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45999.01377928241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45999.01377928241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45999.01377928241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45999.01377928241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45999.01377928241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45999.01377928241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45999.01377928241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45999.01377928241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45999.01377928241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45999.01377928241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45999.01377928241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45999.01377928241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45999.01377928241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45999.01377928241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45999.01377928241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45999.01377928241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45999.01377928241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45999.01377928241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45999.01377928241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45999.01377928241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45999.01377928241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45999.01377928241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45999.01377928241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45999.01377928241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45999.01377928241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45999.01377928241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45999.01377928241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45999.01377928241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45999.01377928241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45999.01377928241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45999.01377928241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45999.01377928241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45999.01377928241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45999.01377928241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45999.01377928241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45999.01377928241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45999.01377928241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45999.01377928241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45999.01377928241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45999.01377928241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45999.01377928241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45999.01377928241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45999.01377928241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45999.01377928241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45999.01377928241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45999.01377928241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45999.01377928241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45999.01377928241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45999.01377928241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45999.01377928241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45999.01377928241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45999.01377928241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45999.01377928241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45999.01377928241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45999.01377928241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45999.01377928241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45999.01377928241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45999.01377928241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45999.01377928241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45999.01377928241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45999.01377928241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45999.01377928241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45999.01377928241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45999.01377928241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45999.01377928241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45999.01377928241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45999.01377928241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45999.01377928241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45999.01377928241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45999.01377928241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45999.01377928241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45999.01377928241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45999.01377928241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45999.01377928241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45999.01377928241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45999.01377928241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45999.01377928241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45999.01377928241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45999.01377928241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45999.01377928241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45999.01377928241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45999.01377928241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45999.01377928241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45999.01377928241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45999.01377928241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45999.01377928241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45999.01377928241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45999.01377928241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45999.01377928241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45999.01377928241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45999.01377928241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45999.01377928241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45999.01377928241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45999.01377928241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45999.01377928241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45999.01377928241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45999.01377928241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45999.01377928241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45999.01377928241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45999.01377928241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45999.01377928241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45999.01377928241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45999.01377928241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45999.01377928241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45999.01377928241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45999.01377928241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45999.01377928241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45999.01377928241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45999.01377928241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45999.01377928241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45999.01377928241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45999.01377928241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45999.01377928241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45999.01377928241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45999.01377928241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45999.01377928241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45999.01377928241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45999.01377928241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45999.01377928241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45999.01377928241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45999.01377928241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45999.01377928241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45999.01377928241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45999.01377928241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45999.01377928241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45999.01377928241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45999.01377928241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45999.01377928241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45999.01377928241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45999.01377928241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45999.01377928241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45999.01377928241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45999.01377928241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45999.01377928241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45999.01377928241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45999.01377928241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45999.01377928241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45999.01377928241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45999.01377928241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45999.01377928241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45999.01377928241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45999.01377928241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45999.01377928241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45999.01377928241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45999.01377928241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45999.01377928241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45999.01377928241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45999.01377928241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45999.01377928241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45999.01377928241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45999.01377928241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45999.01377928241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45999.01377928241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45999.01377928241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45999.01377928241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45999.01377928241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45999.01377928241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45999.01377928241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45999.01377928241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45999.01377928241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45999.01377928241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45999.01377928241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45999.01377928241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45999.01377928241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45999.01377928241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45999.01377928241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45999.01377928241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45999.01377928241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45999.01377928241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45999.01377928241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45999.01377928241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45999.01377928241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45999.01377928241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45999.01377928241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45999.01377928241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45999.01377928241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45999.01377928241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45999.01377928241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45999.01377928241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45999.01377928241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45999.01377928241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45999.01377928241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45999.01377928241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45999.01377928241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45999.01377928241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45999.01377928241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45999.01377928241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45999.01377928241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45999.01377928241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45999.01377928241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45999.01377928241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45999.01377928241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45999.01377928241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45999.01377928241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45999.01377928241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45999.01377928241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45999.01377928241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45999.01377928241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45999.01377928241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45999.01377928241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45999.01377928241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45999.01377928241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45999.01377928241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45999.01377928241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45999.01377928241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45999.01377928241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45999.01377928241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45999.01377928241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45999.01377928241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45999.01377928241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45999.01377928241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45999.01377928241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45999.01377928241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45999.01377928241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45999.01377928241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45999.01377928241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45999.01377928241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45999.01377928241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45999.01377928241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45999.01377928241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45999.01377928241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45999.01377928241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45999.01377928241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45999.01377928241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45999.01377928241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45999.01377928241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45999.01377928241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45999.01377928241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45999.01377928241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45999.01377928241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45999.01377928241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45999.01377928241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45999.01377928241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45999.01377928241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45999.01377928241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45999.01377928241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45999.01377928241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45999.01377928241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45999.01377928241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45999.01377928241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45999.01377928241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45999.01377928241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45999.01377928241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45999.01377928241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45999.01377928241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45999.01377928241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45999.01377928241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45999.01377928241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45999.01377928241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45999.01377928241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45999.01377928241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45999.01377928241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45999.01377928241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45999.01377928241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45999.01377928241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45999.01377928241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45999.01377928241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45999.01377928241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45999.01377928241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45999.01377928241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45999.01377928241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45999.01377928241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45999.01377928241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45999.01377928241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45999.01377928241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45999.01377928241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45999.01377928241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45999.01377928241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45999.01377928241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45999.01377928241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45999.01377928241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45999.01377928241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45999.01377928241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45999.01377928241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45999.01377928241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45999.01377928241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45999.01377928241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45999.01377928241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45999.01377928241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45999.01377928241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45999.01377928241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45999.01377928241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45999.01377928241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45999.01377928241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45999.01377928241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45999.01377928241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45999.01377928241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45999.01377928241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45999.01377928241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45999.01377928241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45999.01377928241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45999.01377928241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45999.01377928241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45999.01377928241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45999.01377928241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45999.01377928241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45999.01377928241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45999.01377928241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45999.01377928241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45999.01377928241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45999.01377928241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45999.01377928241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45999.01377928241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45999.01377928241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45999.01377928241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45999.01377928241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45999.01377928241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45999.01377928241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45999.01377928241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45999.01377928241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45999.01377928241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45999.01377928241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45999.01377928241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45999.01377928241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45999.01377928241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45999.01377928241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45999.01377928241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45999.01377928241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45999.01377928241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45999.01377928241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45999.01377928241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45999.01377928241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45999.01377928241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45999.01377928241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45999.01377928241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45999.01377928241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45999.01377928241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45999.01377928241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45999.01377928241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45999.01377928241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45999.01377928241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45999.01377928241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45999.01377928241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45999.01377928241</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45999.01377928241</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2025-12-07T21:19:52Z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