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223" documentId="120_S{2AC9BD13-BADA-5192-A53E-5A8FF88502F6}" xr6:coauthVersionLast="47" xr6:coauthVersionMax="47" xr10:uidLastSave="{D044287A-C9F0-4446-86E2-EDB44B91B369}"/>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7" i="5" l="1"/>
  <c r="G37" i="5"/>
  <c r="I37" i="5"/>
  <c r="J37" i="5"/>
  <c r="L37" i="5"/>
  <c r="J7" i="2"/>
  <c r="B6" i="2"/>
  <c r="G6" i="2"/>
  <c r="I6" i="2"/>
  <c r="J6" i="2"/>
  <c r="B7" i="2"/>
  <c r="G7" i="2"/>
  <c r="I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8" i="5"/>
  <c r="G38" i="5"/>
  <c r="I38" i="5"/>
  <c r="J38" i="5"/>
  <c r="L38" i="5"/>
  <c r="B5" i="2"/>
  <c r="G5" i="2"/>
  <c r="I5" i="2"/>
  <c r="J5" i="2"/>
  <c r="L5"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J119" i="2"/>
  <c r="J120" i="2"/>
  <c r="J121" i="2"/>
  <c r="J122" i="2"/>
  <c r="J123" i="2"/>
  <c r="J124" i="2"/>
  <c r="J125" i="2"/>
  <c r="J126" i="2"/>
  <c r="J127" i="2"/>
  <c r="J128" i="2"/>
  <c r="J129" i="2"/>
  <c r="J130" i="2"/>
  <c r="J131" i="2"/>
  <c r="J132" i="2"/>
  <c r="J133" i="2"/>
  <c r="J134" i="2"/>
  <c r="J135" i="2"/>
  <c r="J136" i="2"/>
  <c r="J137" i="2"/>
  <c r="I119" i="2"/>
  <c r="I120" i="2"/>
  <c r="I121" i="2"/>
  <c r="I122" i="2"/>
  <c r="I123" i="2"/>
  <c r="I124" i="2"/>
  <c r="I125" i="2"/>
  <c r="I126" i="2"/>
  <c r="I127" i="2"/>
  <c r="I128" i="2"/>
  <c r="I129" i="2"/>
  <c r="I130" i="2"/>
  <c r="I131" i="2"/>
  <c r="I132" i="2"/>
  <c r="I133" i="2"/>
  <c r="I134" i="2"/>
  <c r="I135" i="2"/>
  <c r="I136" i="2"/>
  <c r="I137" i="2"/>
  <c r="G119" i="2"/>
  <c r="G120" i="2"/>
  <c r="G121" i="2"/>
  <c r="G122" i="2"/>
  <c r="G123" i="2"/>
  <c r="G124" i="2"/>
  <c r="G125" i="2"/>
  <c r="G126" i="2"/>
  <c r="G127" i="2"/>
  <c r="G128" i="2"/>
  <c r="G129" i="2"/>
  <c r="G130" i="2"/>
  <c r="G131" i="2"/>
  <c r="G132" i="2"/>
  <c r="G133" i="2"/>
  <c r="G134" i="2"/>
  <c r="G135" i="2"/>
  <c r="G136" i="2"/>
  <c r="G137" i="2"/>
  <c r="B119" i="2"/>
  <c r="B120" i="2"/>
  <c r="B121" i="2"/>
  <c r="B122" i="2"/>
  <c r="B123" i="2"/>
  <c r="B124" i="2"/>
  <c r="B125" i="2"/>
  <c r="B126" i="2"/>
  <c r="B127" i="2"/>
  <c r="B128" i="2"/>
  <c r="B129" i="2"/>
  <c r="B130" i="2"/>
  <c r="B131" i="2"/>
  <c r="B132" i="2"/>
  <c r="B133" i="2"/>
  <c r="B134" i="2"/>
  <c r="B135" i="2"/>
  <c r="B136" i="2"/>
  <c r="B13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<sst xmlns="http://schemas.openxmlformats.org/spreadsheetml/2006/main" count="181556" uniqueCount="39155">
  <si>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</si>
  <si>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</si>
  <si>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</si>
  <si>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</si>
  <si>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</si>
  <si>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</si>
  <si>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</si>
  <si>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</si>
  <si>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</si>
  <si>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</si>
  <si>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</si>
  <si>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</si>
  <si>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</si>
  <si>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</si>
  <si>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</si>
  <si>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</si>
  <si>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</si>
  <si>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</si>
  <si>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</si>
  <si>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</si>
  <si>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</si>
  <si>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</si>
  <si>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</si>
  <si>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</si>
  <si>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</si>
  <si>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</si>
  <si>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</si>
  <si>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</si>
  <si>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</si>
  <si>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</si>
  <si>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</si>
  <si>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</si>
  <si>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</si>
  <si>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</si>
  <si>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</si>
  <si>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</si>
  <si>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</si>
  <si>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</si>
  <si>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</si>
  <si>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</si>
  <si>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</si>
  <si>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</si>
  <si>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</si>
  <si>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</si>
  <si>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</si>
  <si>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</si>
  <si>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</si>
  <si>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</si>
  <si>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</si>
  <si>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</si>
  <si>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</si>
  <si>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</si>
  <si>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</si>
  <si>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</si>
  <si>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</si>
  <si>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</si>
  <si>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</si>
  <si>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</si>
  <si>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</si>
  <si>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</si>
  <si>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</si>
  <si>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</si>
  <si>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</si>
  <si>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</si>
  <si>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</si>
  <si>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</si>
  <si>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</si>
  <si>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</si>
  <si>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</si>
  <si>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</si>
  <si>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</si>
  <si>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</si>
  <si>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</si>
  <si>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</si>
  <si>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</si>
  <si>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</si>
  <si>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</si>
  <si>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</si>
  <si>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</si>
  <si>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</si>
  <si>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</si>
  <si>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</si>
  <si>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</si>
  <si>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</si>
  <si>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</si>
  <si>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</si>
  <si>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</si>
  <si>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</si>
  <si>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</si>
  <si>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</si>
  <si>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</si>
  <si>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</si>
  <si>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</si>
  <si>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</si>
  <si>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</si>
  <si>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</si>
  <si>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</si>
  <si>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</si>
  <si>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</si>
  <si>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</si>
  <si>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</si>
  <si>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</si>
  <si>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</si>
  <si>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</si>
  <si>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</si>
  <si>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</si>
  <si>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</si>
  <si>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</si>
  <si>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</si>
  <si>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</si>
  <si>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</si>
  <si>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</si>
  <si>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</si>
  <si>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</si>
  <si>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</si>
  <si>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</si>
  <si>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</si>
  <si>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</si>
  <si>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</si>
  <si>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</si>
  <si>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</si>
  <si>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</si>
  <si>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</si>
  <si>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</si>
  <si>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</si>
  <si>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</si>
  <si>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</si>
  <si>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</si>
  <si>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</si>
  <si>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</si>
  <si>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</si>
  <si>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</si>
  <si>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</si>
  <si>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</si>
  <si>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</si>
  <si>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</si>
  <si>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</si>
  <si>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</si>
  <si>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</si>
  <si>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</si>
  <si>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</si>
  <si>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</si>
  <si>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</si>
  <si>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</si>
  <si>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</si>
  <si>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</si>
  <si>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</si>
  <si>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</si>
  <si>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</si>
  <si>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</si>
  <si>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</si>
  <si>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</si>
  <si>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</si>
  <si>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</si>
  <si>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</si>
  <si>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</si>
  <si>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</si>
  <si>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</si>
  <si>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</si>
  <si>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</si>
  <si>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</si>
  <si>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</si>
  <si>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</si>
  <si>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</si>
  <si>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</si>
  <si>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</si>
  <si>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</si>
  <si>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</si>
  <si>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</si>
  <si>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</si>
  <si>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</si>
  <si>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</si>
  <si>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</si>
  <si>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</si>
  <si>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</si>
  <si>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</si>
  <si>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</si>
  <si>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</si>
  <si>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</si>
  <si>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</si>
  <si>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</si>
  <si>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</si>
  <si>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</si>
  <si>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</si>
  <si>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</si>
  <si>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</si>
  <si>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</si>
  <si>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</si>
  <si>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</si>
  <si>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</si>
  <si>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</si>
  <si>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</si>
  <si>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</si>
  <si>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</si>
  <si>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</si>
  <si>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</si>
  <si>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</si>
  <si>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</si>
  <si>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</si>
  <si>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</si>
  <si>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</si>
  <si>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</si>
  <si>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</si>
  <si>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</si>
  <si>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</si>
  <si>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</si>
  <si>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</si>
  <si>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</si>
  <si>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</si>
  <si>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</si>
  <si>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</si>
  <si>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</si>
  <si>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</si>
  <si>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</si>
  <si>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</si>
  <si>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</si>
  <si>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</si>
  <si>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</si>
  <si>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</si>
  <si>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</si>
  <si>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</si>
  <si>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</si>
  <si>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</si>
  <si>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</si>
  <si>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</si>
  <si>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</si>
  <si>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</si>
  <si>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</si>
  <si>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</si>
  <si>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</si>
  <si>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</si>
  <si>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</si>
  <si>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</si>
  <si>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</si>
  <si>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</si>
  <si>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</si>
  <si>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</si>
  <si>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</si>
  <si>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</si>
  <si>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</si>
  <si>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</si>
  <si>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</si>
  <si>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</si>
  <si>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</si>
  <si>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</si>
  <si>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</si>
  <si>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</si>
  <si>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</si>
  <si>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</si>
  <si>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</si>
  <si>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</si>
  <si>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</si>
  <si>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</si>
  <si>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</si>
  <si>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</si>
  <si>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</si>
  <si>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</si>
  <si>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</si>
  <si>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</si>
  <si>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</si>
  <si>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</si>
  <si>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</si>
  <si>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</si>
  <si>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</si>
  <si>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</si>
  <si>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</si>
  <si>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</si>
  <si>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</si>
  <si>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</si>
  <si>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</si>
  <si>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</si>
  <si>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</si>
  <si>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</si>
  <si>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</si>
  <si>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</si>
  <si>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</si>
  <si>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</si>
  <si>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</si>
  <si>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</si>
  <si>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</si>
  <si>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</si>
  <si>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</si>
  <si>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</si>
  <si>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</si>
  <si>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</si>
  <si>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</si>
  <si>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</si>
  <si>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</si>
  <si>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</si>
  <si>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</si>
  <si>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</si>
  <si>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</si>
  <si>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</si>
  <si>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</si>
  <si>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</si>
  <si>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</si>
  <si>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</si>
  <si>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</si>
  <si>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</si>
  <si>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</si>
  <si>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</si>
  <si>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</si>
  <si>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</si>
  <si>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</si>
  <si>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</si>
  <si>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</si>
  <si>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</si>
  <si>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</si>
  <si>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</si>
  <si>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</si>
  <si>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</si>
  <si>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</si>
  <si>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</si>
  <si>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</si>
  <si>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</si>
  <si>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</si>
  <si>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</si>
  <si>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</si>
  <si>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</si>
  <si>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</si>
  <si>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</si>
  <si>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</si>
  <si>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</si>
  <si>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</si>
  <si>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</si>
  <si>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</si>
  <si>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</si>
  <si>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</si>
  <si>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</si>
  <si>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</si>
  <si>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</si>
  <si>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</si>
  <si>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</si>
  <si>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</si>
  <si>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</si>
  <si>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</si>
  <si>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</si>
  <si>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</si>
  <si>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</si>
  <si>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</si>
  <si>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</si>
  <si>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</si>
  <si>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</si>
  <si>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</si>
  <si>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</si>
  <si>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</si>
  <si>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</si>
  <si>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</si>
  <si>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</si>
  <si>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</si>
  <si>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</si>
  <si>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</si>
  <si>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</si>
  <si>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</si>
  <si>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</si>
  <si>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</si>
  <si>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</si>
  <si>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</si>
  <si>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</si>
  <si>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</si>
  <si>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</si>
  <si>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</si>
  <si>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</si>
  <si>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</si>
  <si>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</si>
  <si>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</si>
  <si>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</si>
  <si>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</si>
  <si>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</si>
  <si>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</si>
  <si>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</si>
  <si>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</si>
  <si>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</si>
  <si>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</si>
  <si>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</si>
  <si>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</si>
  <si>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</si>
  <si>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</si>
  <si>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</si>
  <si>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</si>
  <si>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</si>
  <si>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</si>
  <si>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</si>
  <si>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</si>
  <si>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</si>
  <si>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</si>
  <si>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</si>
  <si>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</si>
  <si>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</si>
  <si>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</si>
  <si>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</si>
  <si>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</si>
  <si>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</si>
  <si>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</si>
  <si>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</si>
  <si>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</si>
  <si>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</si>
  <si>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</si>
  <si>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</si>
  <si>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</si>
  <si>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</si>
  <si>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</si>
  <si>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</si>
  <si>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</si>
  <si>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</si>
  <si>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</si>
  <si>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</si>
  <si>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</si>
  <si>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</si>
  <si>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</si>
  <si>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</si>
  <si>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</si>
  <si>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</si>
  <si>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</si>
  <si>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</si>
  <si>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</si>
  <si>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</si>
  <si>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</si>
  <si>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</si>
  <si>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</si>
  <si>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</si>
  <si>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</si>
  <si>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</si>
  <si>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</si>
  <si>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</si>
  <si>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</si>
  <si>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</si>
  <si>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</si>
  <si>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</si>
  <si>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</si>
  <si>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</si>
  <si>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</si>
  <si>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</si>
  <si>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</si>
  <si>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</si>
  <si>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</si>
  <si>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</si>
  <si>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</si>
  <si>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</si>
  <si>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</si>
  <si>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</si>
  <si>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</si>
  <si>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</si>
  <si>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</si>
  <si>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</si>
  <si>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</si>
  <si>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</si>
  <si>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</si>
  <si>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</si>
  <si>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</si>
  <si>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</si>
  <si>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</si>
  <si>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</si>
  <si>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</si>
  <si>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</si>
  <si>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</si>
  <si>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</si>
  <si>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</si>
  <si>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</si>
  <si>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</si>
  <si>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</si>
  <si>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</si>
  <si>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</si>
  <si>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</si>
  <si>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</si>
  <si>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</si>
  <si>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</si>
  <si>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</si>
  <si>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</si>
  <si>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</si>
  <si>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</si>
  <si>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</si>
  <si>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</si>
  <si>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</si>
  <si>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</si>
  <si>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</si>
  <si>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</si>
  <si>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</si>
  <si>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</si>
  <si>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</si>
  <si>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</si>
  <si>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</si>
  <si>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</si>
  <si>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</si>
  <si>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</si>
  <si>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</si>
  <si>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</si>
  <si>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</si>
  <si>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</si>
  <si>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</si>
  <si>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</si>
  <si>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</si>
  <si>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</si>
  <si>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</si>
  <si>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</si>
  <si>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</si>
  <si>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</si>
  <si>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</si>
  <si>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</si>
  <si>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</si>
  <si>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</si>
  <si>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</si>
  <si>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</si>
  <si>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</si>
  <si>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</si>
  <si>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</si>
  <si>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</si>
  <si>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</si>
  <si>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</si>
  <si>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</si>
  <si>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</si>
  <si>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</si>
  <si>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</si>
  <si>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</si>
  <si>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</si>
  <si>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</si>
  <si>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</si>
  <si>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</si>
  <si>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</si>
  <si>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</si>
  <si>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</si>
  <si>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</si>
  <si>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</si>
  <si>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</si>
  <si>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</si>
  <si>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</si>
  <si>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</si>
  <si>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</si>
  <si>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</si>
  <si>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</si>
  <si>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</si>
  <si>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</si>
  <si>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</si>
  <si>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</si>
  <si>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</si>
  <si>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</si>
  <si>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</si>
  <si>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</si>
  <si>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</si>
  <si>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</si>
  <si>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</si>
  <si>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</si>
  <si>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</si>
  <si>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</si>
  <si>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</si>
  <si>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</si>
  <si>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</si>
  <si>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</si>
  <si>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</si>
  <si>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</si>
  <si>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</si>
  <si>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</si>
  <si>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</si>
  <si>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</si>
  <si>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</si>
  <si>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</si>
  <si>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</si>
  <si>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</si>
  <si>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</si>
  <si>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</si>
  <si>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</si>
  <si>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</si>
  <si>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</si>
  <si>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</si>
  <si>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</si>
  <si>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</si>
  <si>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</si>
  <si>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</si>
  <si>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</si>
  <si>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</si>
  <si>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</si>
  <si>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</si>
  <si>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</si>
  <si>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</si>
  <si>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</si>
  <si>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</si>
  <si>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</si>
  <si>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</si>
  <si>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</si>
  <si>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</si>
  <si>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</si>
  <si>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</si>
  <si>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</si>
  <si>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</si>
  <si>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</si>
  <si>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</si>
  <si>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</si>
  <si>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</si>
  <si>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</si>
  <si>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</si>
  <si>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</si>
  <si>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</si>
  <si>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</si>
  <si>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</si>
  <si>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</si>
  <si>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</si>
  <si>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</si>
  <si>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</si>
  <si>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</si>
  <si>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</si>
  <si>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</si>
  <si>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</si>
  <si>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</si>
  <si>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</si>
  <si>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</si>
  <si>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</si>
  <si>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</si>
  <si>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</si>
  <si>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</si>
  <si>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</si>
  <si>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</si>
  <si>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</si>
  <si>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</si>
  <si>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</si>
  <si>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</si>
  <si>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</si>
  <si>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</si>
  <si>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</si>
  <si>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</si>
  <si>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</si>
  <si>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</si>
  <si>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</si>
  <si>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</si>
  <si>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</si>
  <si>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</si>
  <si>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</si>
  <si>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</si>
  <si>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</si>
  <si>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</si>
  <si>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</si>
  <si>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</si>
  <si>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</si>
  <si>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</si>
  <si>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</si>
  <si>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</si>
  <si>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</si>
  <si>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</si>
  <si>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</si>
  <si>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</si>
  <si>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</si>
  <si>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</si>
  <si>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</si>
  <si>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</si>
  <si>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</si>
  <si>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</si>
  <si>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</si>
  <si>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</si>
  <si>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</si>
  <si>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</si>
  <si>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</si>
  <si>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</si>
  <si>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</si>
  <si>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</si>
  <si>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</si>
  <si>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</si>
  <si>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</si>
  <si>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</si>
  <si>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</si>
  <si>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</si>
  <si>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</si>
  <si>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</si>
  <si>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</si>
  <si>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</si>
  <si>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</si>
  <si>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</si>
  <si>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</si>
  <si>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</si>
  <si>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</si>
  <si>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</si>
  <si>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</si>
  <si>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</si>
  <si>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</si>
  <si>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</si>
  <si>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</si>
  <si>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</si>
  <si>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</si>
  <si>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</si>
  <si>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</si>
  <si>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</si>
  <si>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</si>
  <si>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</si>
  <si>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</si>
  <si>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</si>
  <si>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</si>
  <si>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</si>
  <si>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</si>
  <si>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</si>
  <si>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</si>
  <si>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</si>
  <si>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</si>
  <si>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</si>
  <si>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</si>
  <si>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</si>
  <si>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</si>
  <si>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</si>
  <si>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</si>
  <si>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</si>
  <si>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</si>
  <si>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</si>
  <si>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</si>
  <si>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</si>
  <si>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</si>
  <si>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</si>
  <si>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</si>
  <si>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</si>
  <si>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</si>
  <si>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</si>
  <si>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</si>
  <si>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</si>
  <si>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</si>
  <si>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</si>
  <si>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</si>
  <si>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</si>
  <si>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</si>
  <si>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</si>
  <si>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</si>
  <si>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</si>
  <si>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</si>
  <si>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</si>
  <si>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</si>
  <si>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</si>
  <si>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</si>
  <si>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</si>
  <si>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</si>
  <si>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</si>
  <si>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</si>
  <si>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</si>
  <si>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</si>
  <si>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</si>
  <si>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</si>
  <si>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</si>
  <si>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</si>
  <si>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</si>
  <si>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</si>
  <si>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</si>
  <si>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</si>
  <si>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</si>
  <si>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</si>
  <si>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</si>
  <si>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</si>
  <si>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</si>
  <si>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</si>
  <si>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</si>
  <si>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</si>
  <si>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</si>
  <si>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</si>
  <si>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</si>
  <si>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</si>
  <si>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</si>
  <si>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</si>
  <si>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</si>
  <si>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</si>
  <si>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</si>
  <si>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</si>
  <si>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</si>
  <si>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</si>
  <si>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</si>
  <si>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</si>
  <si>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</si>
  <si>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</si>
  <si>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</si>
  <si>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</si>
  <si>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</si>
  <si>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</si>
  <si>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</si>
  <si>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</si>
  <si>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</si>
  <si>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</si>
  <si>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</si>
  <si>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</si>
  <si>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</si>
  <si>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</si>
  <si>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</si>
  <si>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</si>
  <si>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</si>
  <si>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</si>
  <si>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</si>
  <si>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</si>
  <si>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</si>
  <si>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</si>
  <si>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</si>
  <si>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</si>
  <si>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</si>
  <si>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</si>
  <si>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</si>
  <si>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</si>
  <si>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</si>
  <si>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</si>
  <si>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</si>
  <si>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</si>
  <si>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</si>
  <si>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</si>
  <si>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</si>
  <si>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</si>
  <si>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</si>
  <si>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</si>
  <si>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</si>
  <si>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</si>
  <si>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</si>
  <si>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</si>
  <si>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</si>
  <si>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</si>
  <si>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</si>
  <si>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</si>
  <si>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</si>
  <si>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</si>
  <si>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</si>
  <si>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</si>
  <si>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</si>
  <si>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</si>
  <si>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</si>
  <si>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</si>
  <si>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</si>
  <si>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</si>
  <si>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</si>
  <si>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</si>
  <si>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</si>
  <si>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</si>
  <si>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</si>
  <si>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</si>
  <si>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</si>
  <si>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</si>
  <si>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</si>
  <si>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</si>
  <si>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</si>
  <si>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</si>
  <si>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</si>
  <si>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</si>
  <si>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</si>
  <si>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</si>
  <si>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</si>
  <si>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</si>
  <si>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</si>
  <si>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</si>
  <si>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</si>
  <si>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</si>
  <si>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</si>
  <si>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</si>
  <si>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</si>
  <si>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</si>
  <si>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</si>
  <si>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</si>
  <si>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</si>
  <si>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</si>
  <si>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</si>
  <si>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</si>
  <si>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</si>
  <si>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</si>
  <si>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</si>
  <si>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</si>
  <si>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</si>
  <si>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</si>
  <si>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</si>
  <si>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</si>
  <si>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</si>
  <si>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</si>
  <si>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</si>
  <si>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</si>
  <si>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</si>
  <si>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</si>
  <si>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</si>
  <si>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</si>
  <si>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</si>
  <si>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</si>
  <si>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</si>
  <si>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</si>
  <si>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</si>
  <si>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</si>
  <si>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</si>
  <si>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</si>
  <si>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</si>
  <si>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</si>
  <si>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</si>
  <si>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</si>
  <si>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</si>
  <si>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</si>
  <si>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</si>
  <si>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</si>
  <si>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</si>
  <si>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</si>
  <si>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</si>
  <si>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</si>
  <si>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</si>
  <si>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</si>
  <si>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</si>
  <si>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</si>
  <si>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</si>
  <si>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</si>
  <si>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</si>
  <si>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</si>
  <si>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</si>
  <si>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</si>
  <si>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</si>
  <si>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</si>
  <si>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</si>
  <si>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</si>
  <si>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</si>
  <si>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</si>
  <si>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</si>
  <si>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</si>
  <si>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</si>
  <si>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</si>
  <si>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</si>
  <si>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</si>
  <si>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</si>
  <si>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</si>
  <si>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</si>
  <si>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</si>
  <si>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</si>
  <si>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</si>
  <si>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</si>
  <si>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</si>
  <si>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</si>
  <si>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</si>
  <si>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</si>
  <si>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</si>
  <si>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</si>
  <si>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</si>
  <si>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</si>
  <si>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</si>
  <si>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</si>
  <si>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</si>
  <si>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</si>
  <si>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</si>
  <si>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</si>
  <si>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</si>
  <si>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</si>
  <si>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</si>
  <si>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</si>
  <si>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</si>
  <si>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</si>
  <si>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</si>
  <si>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</si>
  <si>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</si>
  <si>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</si>
  <si>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</si>
  <si>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</si>
  <si>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</si>
  <si>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</si>
  <si>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</si>
  <si>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</si>
  <si>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</si>
  <si>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</si>
  <si>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</si>
  <si>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</si>
  <si>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</si>
  <si>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</si>
  <si>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</si>
  <si>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</si>
  <si>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</si>
  <si>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</si>
  <si>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</si>
  <si>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</si>
  <si>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</si>
  <si>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</si>
  <si>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</si>
  <si>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</si>
  <si>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</si>
  <si>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</si>
  <si>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</si>
  <si>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</si>
  <si>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</si>
  <si>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</si>
  <si>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</si>
  <si>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</si>
  <si>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</si>
  <si>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</si>
  <si>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</si>
  <si>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</si>
  <si>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</si>
  <si>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</si>
  <si>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</si>
  <si>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</si>
  <si>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</si>
  <si>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</si>
  <si>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</si>
  <si>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</si>
  <si>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</si>
  <si>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</si>
  <si>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</si>
  <si>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</si>
  <si>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</si>
  <si>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</si>
  <si>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</si>
  <si>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</si>
  <si>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</si>
  <si>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</si>
  <si>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</si>
  <si>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</si>
  <si>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</si>
  <si>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</si>
  <si>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</si>
  <si>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</si>
  <si>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</si>
  <si>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</si>
  <si>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</si>
  <si>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</si>
  <si>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</si>
  <si>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</si>
  <si>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</si>
  <si>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</si>
  <si>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</si>
  <si>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</si>
  <si>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</si>
  <si>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</si>
  <si>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</si>
  <si>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</si>
  <si>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</si>
  <si>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</si>
  <si>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</si>
  <si>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</si>
  <si>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</si>
  <si>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</si>
  <si>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</si>
  <si>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</si>
  <si>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</si>
  <si>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</si>
  <si>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</si>
  <si>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</si>
  <si>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</si>
  <si>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</si>
  <si>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</si>
  <si>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</si>
  <si>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</si>
  <si>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</si>
  <si>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</si>
  <si>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</si>
  <si>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</si>
  <si>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</si>
  <si>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</si>
  <si>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</si>
  <si>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</si>
  <si>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</si>
  <si>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</si>
  <si>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</si>
  <si>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</si>
  <si>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</si>
  <si>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</si>
  <si>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</si>
  <si>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</si>
  <si>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</si>
  <si>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</si>
  <si>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</si>
  <si>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</si>
  <si>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</si>
  <si>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</si>
  <si>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</si>
  <si>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</si>
  <si>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</si>
  <si>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</si>
  <si>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</si>
  <si>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</si>
  <si>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</si>
  <si>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</si>
  <si>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</si>
  <si>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</si>
  <si>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</si>
  <si>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</si>
  <si>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</si>
  <si>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</si>
  <si>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</si>
  <si>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</si>
  <si>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</si>
  <si>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</si>
  <si>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</si>
  <si>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</si>
  <si>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</si>
  <si>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</si>
  <si>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</si>
  <si>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</si>
  <si>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</si>
  <si>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</si>
  <si>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</si>
  <si>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</si>
  <si>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</si>
  <si>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</si>
  <si>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</si>
  <si>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</si>
  <si>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</si>
  <si>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</si>
  <si>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</si>
  <si>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</si>
  <si>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</si>
  <si>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</si>
  <si>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</si>
  <si>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</si>
  <si>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</si>
  <si>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</si>
  <si>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</si>
  <si>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</si>
  <si>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</si>
  <si>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</si>
  <si>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</si>
  <si>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</si>
  <si>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</si>
  <si>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</si>
  <si>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</si>
  <si>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</si>
  <si>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</si>
  <si>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</si>
  <si>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</si>
  <si>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</si>
  <si>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</si>
  <si>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</si>
  <si>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</si>
  <si>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</si>
  <si>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</si>
  <si>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</si>
  <si>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</si>
  <si>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</si>
  <si>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</si>
  <si>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</si>
  <si>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</si>
  <si>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</si>
  <si>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</si>
  <si>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</si>
  <si>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</si>
  <si>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</si>
  <si>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</si>
  <si>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</si>
  <si>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</si>
  <si>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</si>
  <si>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</si>
  <si>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</si>
  <si>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</si>
  <si>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</si>
  <si>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</si>
  <si>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</si>
  <si>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</si>
  <si>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</si>
  <si>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</si>
  <si>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</si>
  <si>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</si>
  <si>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</si>
  <si>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</si>
  <si>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</si>
  <si>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</si>
  <si>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</si>
  <si>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</si>
  <si>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</si>
  <si>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</si>
  <si>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</si>
  <si>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</si>
  <si>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</si>
  <si>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</si>
  <si>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</si>
  <si>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</si>
  <si>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</si>
  <si>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</si>
  <si>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</si>
  <si>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</si>
  <si>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</si>
  <si>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</si>
  <si>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</si>
  <si>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</si>
  <si>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</si>
  <si>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</si>
  <si>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</si>
  <si>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</si>
  <si>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</si>
  <si>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</si>
  <si>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</si>
  <si>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</si>
  <si>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</si>
  <si>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</si>
  <si>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</si>
  <si>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</si>
  <si>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</si>
  <si>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</si>
  <si>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</si>
  <si>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</si>
  <si>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</si>
  <si>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</si>
  <si>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</si>
  <si>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</si>
  <si>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</si>
  <si>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</si>
  <si>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</si>
  <si>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</si>
  <si>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</si>
  <si>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</si>
  <si>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</si>
  <si>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</si>
  <si>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</si>
  <si>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</si>
  <si>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</si>
  <si>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</si>
  <si>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</si>
  <si>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</si>
  <si>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</si>
  <si>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</si>
  <si>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</si>
  <si>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</si>
  <si>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</si>
  <si>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</si>
  <si>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</si>
  <si>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</si>
  <si>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</si>
  <si>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</si>
  <si>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</si>
  <si>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</si>
  <si>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</si>
  <si>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</si>
  <si>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</si>
  <si>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</si>
  <si>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</si>
  <si>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</si>
  <si>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</si>
  <si>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</si>
  <si>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</si>
  <si>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</si>
  <si>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</si>
  <si>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</si>
  <si>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</si>
  <si>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</si>
  <si>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</si>
  <si>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</si>
  <si>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</si>
  <si>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</si>
  <si>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</si>
  <si>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</si>
  <si>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</si>
  <si>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</si>
  <si>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</si>
  <si>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</si>
  <si>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</si>
  <si>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</si>
  <si>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</si>
  <si>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</si>
  <si>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</si>
  <si>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</si>
  <si>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</si>
  <si>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</si>
  <si>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</si>
  <si>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</si>
  <si>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</si>
  <si>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</si>
  <si>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</si>
  <si>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</si>
  <si>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</si>
  <si>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</si>
  <si>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</si>
  <si>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</si>
  <si>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</si>
  <si>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</si>
  <si>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</si>
  <si>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</si>
  <si>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</si>
  <si>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</si>
  <si>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</si>
  <si>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</si>
  <si>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</si>
  <si>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</si>
  <si>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</si>
  <si>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</si>
  <si>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</si>
  <si>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</si>
  <si>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</si>
  <si>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</si>
  <si>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</si>
  <si>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</si>
  <si>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</si>
  <si>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</si>
  <si>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</si>
  <si>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</si>
  <si>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</si>
  <si>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</si>
  <si>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</si>
  <si>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</si>
  <si>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</si>
  <si>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</si>
  <si>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</si>
  <si>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</si>
  <si>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</si>
  <si>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</si>
  <si>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</si>
  <si>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</si>
  <si>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</si>
  <si>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</si>
  <si>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</si>
  <si>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</si>
  <si>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</si>
  <si>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</si>
  <si>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</si>
  <si>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</si>
  <si>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</si>
  <si>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</si>
  <si>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</si>
  <si>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</si>
  <si>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</si>
  <si>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</si>
  <si>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</si>
  <si>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</si>
  <si>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</si>
  <si>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</si>
  <si>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</si>
  <si>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</si>
  <si>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</si>
  <si>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</si>
  <si>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</si>
  <si>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</si>
  <si>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</si>
  <si>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</si>
  <si>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</si>
  <si>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</si>
  <si>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</si>
  <si>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</si>
  <si>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</si>
  <si>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</si>
  <si>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</si>
  <si>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</si>
  <si>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</si>
  <si>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</si>
  <si>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</si>
  <si>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</si>
  <si>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</si>
  <si>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</si>
  <si>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</si>
  <si>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</si>
  <si>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</si>
  <si>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</si>
  <si>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</si>
  <si>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</si>
  <si>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</si>
  <si>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</si>
  <si>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</si>
  <si>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</si>
  <si>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</si>
  <si>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</si>
  <si>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</si>
  <si>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</si>
  <si>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</si>
  <si>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</si>
  <si>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</si>
  <si>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</si>
  <si>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</si>
  <si>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</si>
  <si>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</si>
  <si>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</si>
  <si>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</si>
  <si>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</si>
  <si>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</si>
  <si>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</si>
  <si>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</si>
  <si>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</si>
  <si>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</si>
  <si>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</si>
  <si>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</si>
  <si>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</si>
  <si>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</si>
  <si>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</si>
  <si>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</si>
  <si>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</si>
  <si>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</si>
  <si>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</si>
  <si>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</si>
  <si>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</si>
  <si>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</si>
  <si>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</si>
  <si>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</si>
  <si>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</si>
  <si>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</si>
  <si>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</si>
  <si>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</si>
  <si>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</si>
  <si>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</si>
  <si>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</si>
  <si>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</si>
  <si>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</si>
  <si>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</si>
  <si>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</si>
  <si>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</si>
  <si>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</si>
  <si>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</si>
  <si>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</si>
  <si>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</si>
  <si>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</si>
  <si>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</si>
  <si>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</si>
  <si>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</si>
  <si>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</si>
  <si>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</si>
  <si>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</si>
  <si>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</si>
  <si>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</si>
  <si>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</si>
  <si>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</si>
  <si>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</si>
  <si>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</si>
  <si>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</si>
  <si>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</si>
  <si>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</si>
  <si>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</si>
  <si>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</si>
  <si>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</si>
  <si>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</si>
  <si>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</si>
  <si>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</si>
  <si>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</si>
  <si>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</si>
  <si>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</si>
  <si>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</si>
  <si>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</si>
  <si>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</si>
  <si>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</si>
  <si>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</si>
  <si>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</si>
  <si>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</si>
  <si>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</si>
  <si>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</si>
  <si>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</si>
  <si>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</si>
  <si>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</si>
  <si>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</si>
  <si>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</si>
  <si>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</si>
  <si>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</si>
  <si>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</si>
  <si>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</si>
  <si>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</si>
  <si>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</si>
  <si>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</si>
  <si>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</si>
  <si>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</si>
  <si>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</si>
  <si>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</si>
  <si>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</si>
  <si>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</si>
  <si>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</si>
  <si>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</si>
  <si>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</si>
  <si>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</si>
  <si>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</si>
  <si>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</si>
  <si>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</si>
  <si>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</si>
  <si>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</si>
  <si>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</si>
  <si>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</si>
  <si>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</si>
  <si>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</si>
  <si>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</si>
  <si>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</si>
  <si>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</si>
  <si>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</si>
  <si>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</si>
  <si>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</si>
  <si>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</si>
  <si>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</si>
  <si>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</si>
  <si>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</si>
  <si>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</si>
  <si>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</si>
  <si>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</si>
  <si>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</si>
  <si>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</si>
  <si>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</si>
  <si>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</si>
  <si>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</si>
  <si>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</si>
  <si>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</si>
  <si>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</si>
  <si>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</si>
  <si>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</si>
  <si>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</si>
  <si>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</si>
  <si>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</si>
  <si>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</si>
  <si>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</si>
  <si>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</si>
  <si>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</si>
  <si>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</si>
  <si>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</si>
  <si>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</si>
  <si>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</si>
  <si>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</si>
  <si>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</si>
  <si>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</si>
  <si>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</si>
  <si>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</si>
  <si>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</si>
  <si>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</si>
  <si>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</si>
  <si>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</si>
  <si>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</si>
  <si>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</si>
  <si>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</si>
  <si>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</si>
  <si>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</si>
  <si>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</si>
  <si>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</si>
  <si>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</si>
  <si>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</si>
  <si>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</si>
  <si>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</si>
  <si>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</si>
  <si>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</si>
  <si>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</si>
  <si>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</si>
  <si>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</si>
  <si>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</si>
  <si>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</si>
  <si>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</si>
  <si>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</si>
  <si>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</si>
  <si>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</si>
  <si>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</si>
  <si>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</si>
  <si>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</si>
  <si>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</si>
  <si>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</si>
  <si>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</si>
  <si>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</si>
  <si>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</si>
  <si>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</si>
  <si>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</si>
  <si>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</si>
  <si>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</si>
  <si>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</si>
  <si>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</si>
  <si>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</si>
  <si>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</si>
  <si>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</si>
  <si>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</si>
  <si>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</si>
  <si>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</si>
  <si>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</si>
  <si>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</si>
  <si>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</si>
  <si>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</si>
  <si>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</si>
  <si>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</si>
  <si>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</si>
  <si>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</si>
  <si>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</si>
  <si>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</si>
  <si>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</si>
  <si>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</si>
  <si>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</si>
  <si>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</si>
  <si>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</si>
  <si>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</si>
  <si>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</si>
  <si>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</si>
  <si>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</si>
  <si>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</si>
  <si>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</si>
  <si>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</si>
  <si>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</si>
  <si>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</si>
  <si>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</si>
  <si>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</si>
  <si>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</si>
  <si>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</si>
  <si>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</si>
  <si>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</si>
  <si>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</si>
  <si>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</si>
  <si>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</si>
  <si>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</si>
  <si>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</si>
  <si>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</si>
  <si>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</si>
  <si>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</si>
  <si>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</si>
  <si>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</si>
  <si>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</si>
  <si>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</si>
  <si>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</si>
  <si>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</si>
  <si>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</si>
  <si>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</si>
  <si>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</si>
  <si>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</si>
  <si>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</si>
  <si>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</si>
  <si>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</si>
  <si>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</si>
  <si>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</si>
  <si>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</si>
  <si>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</si>
  <si>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</si>
  <si>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</si>
  <si>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</si>
  <si>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</si>
  <si>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</si>
  <si>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</si>
  <si>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</si>
  <si>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</si>
  <si>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</si>
  <si>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</si>
  <si>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</si>
  <si>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</si>
  <si>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</si>
  <si>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</si>
  <si>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</si>
  <si>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</si>
  <si>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</si>
  <si>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</si>
  <si>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</si>
  <si>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</si>
  <si>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</si>
  <si>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</si>
  <si>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</si>
  <si>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</si>
  <si>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</si>
  <si>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</si>
  <si>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</si>
  <si>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</si>
  <si>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</si>
  <si>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</si>
  <si>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</si>
  <si>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</si>
  <si>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</si>
  <si>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</si>
  <si>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</si>
  <si>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</si>
  <si>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</si>
  <si>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</si>
  <si>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</si>
  <si>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</si>
  <si>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</si>
  <si>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</si>
  <si>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</si>
  <si>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</si>
  <si>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</si>
  <si>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</si>
  <si>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</si>
  <si>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</si>
  <si>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</si>
  <si>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</si>
  <si>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</si>
  <si>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</si>
  <si>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</si>
  <si>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</si>
  <si>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</si>
  <si>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</si>
  <si>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</si>
  <si>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</si>
  <si>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</si>
  <si>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</si>
  <si>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</si>
  <si>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</si>
  <si>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</si>
  <si>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</si>
  <si>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</si>
  <si>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</si>
  <si>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</si>
  <si>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</si>
  <si>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</si>
  <si>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</si>
  <si>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</si>
  <si>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</si>
  <si>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</si>
  <si>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</si>
  <si>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</si>
  <si>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</si>
  <si>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</si>
  <si>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</si>
  <si>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</si>
  <si>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</si>
  <si>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</si>
  <si>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</si>
  <si>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</si>
  <si>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</si>
  <si>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</si>
  <si>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</si>
  <si>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</si>
  <si>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</si>
  <si>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</si>
  <si>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</si>
  <si>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</si>
  <si>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</si>
  <si>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</si>
  <si>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</si>
  <si>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</si>
  <si>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</si>
  <si>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</si>
  <si>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</si>
  <si>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</si>
  <si>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</si>
  <si>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</si>
  <si>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</si>
  <si>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</si>
  <si>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</si>
  <si>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</si>
  <si>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</si>
  <si>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</si>
  <si>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</si>
  <si>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</si>
  <si>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</si>
  <si>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</si>
  <si>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</si>
  <si>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</si>
  <si>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</si>
  <si>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</si>
  <si>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</si>
  <si>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</si>
  <si>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</si>
  <si>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</si>
  <si>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</si>
  <si>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</si>
  <si>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</si>
  <si>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</si>
  <si>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</si>
  <si>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</si>
  <si>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</si>
  <si>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</si>
  <si>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</si>
  <si>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</si>
  <si>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</si>
  <si>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</si>
  <si>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</si>
  <si>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</si>
  <si>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</si>
  <si>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</si>
  <si>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</si>
  <si>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</si>
  <si>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</si>
  <si>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</si>
  <si>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</si>
  <si>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</si>
  <si>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</si>
  <si>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</si>
  <si>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</si>
  <si>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</si>
  <si>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</si>
  <si>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</si>
  <si>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</si>
  <si>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</si>
  <si>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</si>
  <si>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</si>
  <si>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</si>
  <si>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</si>
  <si>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</si>
  <si>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</si>
  <si>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</si>
  <si>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</si>
  <si>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</si>
  <si>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</si>
  <si>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</si>
  <si>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</si>
  <si>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</si>
  <si>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</si>
  <si>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</si>
  <si>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</si>
  <si>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</si>
  <si>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</si>
  <si>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</si>
  <si>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</si>
  <si>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</si>
  <si>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</si>
  <si>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</si>
  <si>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</si>
  <si>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</si>
  <si>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</si>
  <si>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</si>
  <si>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</si>
  <si>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</si>
  <si>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</si>
  <si>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</si>
  <si>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</si>
  <si>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</si>
  <si>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</si>
  <si>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</si>
  <si>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</si>
  <si>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</si>
  <si>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</si>
  <si>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</si>
  <si>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</si>
  <si>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</si>
  <si>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</si>
  <si>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</si>
  <si>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</si>
  <si>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</si>
  <si>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</si>
  <si>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</si>
  <si>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</si>
  <si>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</si>
  <si>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</si>
  <si>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</si>
  <si>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</si>
  <si>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</si>
  <si>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</si>
  <si>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</si>
  <si>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</si>
  <si>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</si>
  <si>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</si>
  <si>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</si>
  <si>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</si>
  <si>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</si>
  <si>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</si>
  <si>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</si>
  <si>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</si>
  <si>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</si>
  <si>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</si>
  <si>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</si>
  <si>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</si>
  <si>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</si>
  <si>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</si>
  <si>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</si>
  <si>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</si>
  <si>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</si>
  <si>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</si>
  <si>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</si>
  <si>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</si>
  <si>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</si>
  <si>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</si>
  <si>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</si>
  <si>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</si>
  <si>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</si>
  <si>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</si>
  <si>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</si>
  <si>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</si>
  <si>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</si>
  <si>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</si>
  <si>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</si>
  <si>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</si>
  <si>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</si>
  <si>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</si>
  <si>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</si>
  <si>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</si>
  <si>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</si>
  <si>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</si>
  <si>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</si>
  <si>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</si>
  <si>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</si>
  <si>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</si>
  <si>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</si>
  <si>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</si>
  <si>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</si>
  <si>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</si>
  <si>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</si>
  <si>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</si>
  <si>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</si>
  <si>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</si>
  <si>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</si>
  <si>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</si>
  <si>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</si>
  <si>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</si>
  <si>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</si>
  <si>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</si>
  <si>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</si>
  <si>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</si>
  <si>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</si>
  <si>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</si>
  <si>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</si>
  <si>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</si>
  <si>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</si>
  <si>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</si>
  <si>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</si>
  <si>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</si>
  <si>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</si>
  <si>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</si>
  <si>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</si>
  <si>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</si>
  <si>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</si>
  <si>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</si>
  <si>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</si>
  <si>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</si>
  <si>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</si>
  <si>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</si>
  <si>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</si>
  <si>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</si>
  <si>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</si>
  <si>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</si>
  <si>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</si>
  <si>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</si>
  <si>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</si>
  <si>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</si>
  <si>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</si>
  <si>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</si>
  <si>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</si>
  <si>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</si>
  <si>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</si>
  <si>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</si>
  <si>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</si>
  <si>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</si>
  <si>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</si>
  <si>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</si>
  <si>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</si>
  <si>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</si>
  <si>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</si>
  <si>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</si>
  <si>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</si>
  <si>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</si>
  <si>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</si>
  <si>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</si>
  <si>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</si>
  <si>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</si>
  <si>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</si>
  <si>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</si>
  <si>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</si>
  <si>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</si>
  <si>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</si>
  <si>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</si>
  <si>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</si>
  <si>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</si>
  <si>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</si>
  <si>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</si>
  <si>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</si>
  <si>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</si>
  <si>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</si>
  <si>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</si>
  <si>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</si>
  <si>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</si>
  <si>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</si>
  <si>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</si>
  <si>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</si>
  <si>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</si>
  <si>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</si>
  <si>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</si>
  <si>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</si>
  <si>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</si>
  <si>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</si>
  <si>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</si>
  <si>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</si>
  <si>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</si>
  <si>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</si>
  <si>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</si>
  <si>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</si>
  <si>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</si>
  <si>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</si>
  <si>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</si>
  <si>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</si>
  <si>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</si>
  <si>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</si>
  <si>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</si>
  <si>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</si>
  <si>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</si>
  <si>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</si>
  <si>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</si>
  <si>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</si>
  <si>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</si>
  <si>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</si>
  <si>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</si>
  <si>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</si>
  <si>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</si>
  <si>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</si>
  <si>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</si>
  <si>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</si>
  <si>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</si>
  <si>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</si>
  <si>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</si>
  <si>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</si>
  <si>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</si>
  <si>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</si>
  <si>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</si>
  <si>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</si>
  <si>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</si>
  <si>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</si>
  <si>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</si>
  <si>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</si>
  <si>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</si>
  <si>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</si>
  <si>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</si>
  <si>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</si>
  <si>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</si>
  <si>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</si>
  <si>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</si>
  <si>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</si>
  <si>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</si>
  <si>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</si>
  <si>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</si>
  <si>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</si>
  <si>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</si>
  <si>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</si>
  <si>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</si>
  <si>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</si>
  <si>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</si>
  <si>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</si>
  <si>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</si>
  <si>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</si>
  <si>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</si>
  <si>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</si>
  <si>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</si>
  <si>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</si>
  <si>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</si>
  <si>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</si>
  <si>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</si>
  <si>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</si>
  <si>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</si>
  <si>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</si>
  <si>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</si>
  <si>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</si>
  <si>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</si>
  <si>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</si>
  <si>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</si>
  <si>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</si>
  <si>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</si>
  <si>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</si>
  <si>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</si>
  <si>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</si>
  <si>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</si>
  <si>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</si>
  <si>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</si>
  <si>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</si>
  <si>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</si>
  <si>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</si>
  <si>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</si>
  <si>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</si>
  <si>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</si>
  <si>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</si>
  <si>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</si>
  <si>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</si>
  <si>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</si>
  <si>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</si>
  <si>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</si>
  <si>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</si>
  <si>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</si>
  <si>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</si>
  <si>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</si>
  <si>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</si>
  <si>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</si>
  <si>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</si>
  <si>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</si>
  <si>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</si>
  <si>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</si>
  <si>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</si>
  <si>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</si>
  <si>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</si>
  <si>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</si>
  <si>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</si>
  <si>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</si>
  <si>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</si>
  <si>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</si>
  <si>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</si>
  <si>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</si>
  <si>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</si>
  <si>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</si>
  <si>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</si>
  <si>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</si>
  <si>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</si>
  <si>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</si>
  <si>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</si>
  <si>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</si>
  <si>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</si>
  <si>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</si>
  <si>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</si>
  <si>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</si>
  <si>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</si>
  <si>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</si>
  <si>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</si>
  <si>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</si>
  <si>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</si>
  <si>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</si>
  <si>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</si>
  <si>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</si>
  <si>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</si>
  <si>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</si>
  <si>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</si>
  <si>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</si>
  <si>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</si>
  <si>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</si>
  <si>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</si>
  <si>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</si>
  <si>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</si>
  <si>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</si>
  <si>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</si>
  <si>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</si>
  <si>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</si>
  <si>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</si>
  <si>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</si>
  <si>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</si>
  <si>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</si>
  <si>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</si>
  <si>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</si>
  <si>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</si>
  <si>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</si>
  <si>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</si>
  <si>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</si>
  <si>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</si>
  <si>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</si>
  <si>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</si>
  <si>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</si>
  <si>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</si>
  <si>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</si>
  <si>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</si>
  <si>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</si>
  <si>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</si>
  <si>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</si>
  <si>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</si>
  <si>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</si>
  <si>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</si>
  <si>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</si>
  <si>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</si>
  <si>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</si>
  <si>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</si>
  <si>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</si>
  <si>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</si>
  <si>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</si>
  <si>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</si>
  <si>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</si>
  <si>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</si>
  <si>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</si>
  <si>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</si>
  <si>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</si>
  <si>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</si>
  <si>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</si>
  <si>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</si>
  <si>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</si>
  <si>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</si>
  <si>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</si>
  <si>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</si>
  <si>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</si>
  <si>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</si>
  <si>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</si>
  <si>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</si>
  <si>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</si>
  <si>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</si>
  <si>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</si>
  <si>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</si>
  <si>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</si>
  <si>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</si>
  <si>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</si>
  <si>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</si>
  <si>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</si>
  <si>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</si>
  <si>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</si>
  <si>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</si>
  <si>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</si>
  <si>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</si>
  <si>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</si>
  <si>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</si>
  <si>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</si>
  <si>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</si>
  <si>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</si>
  <si>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</si>
  <si>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</si>
  <si>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</si>
  <si>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</si>
  <si>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</si>
  <si>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</si>
  <si>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</si>
  <si>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</si>
  <si>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</si>
  <si>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</si>
  <si>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</si>
  <si>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</si>
  <si>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</si>
  <si>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</si>
  <si>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</si>
  <si>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</si>
  <si>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</si>
  <si>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</si>
  <si>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</si>
  <si>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</si>
  <si>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</si>
  <si>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</si>
  <si>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</si>
  <si>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</si>
  <si>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</si>
  <si>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</si>
  <si>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</si>
  <si>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</si>
  <si>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</si>
  <si>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</si>
  <si>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</si>
  <si>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</si>
  <si>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</si>
  <si>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</si>
  <si>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</si>
  <si>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</si>
  <si>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</si>
  <si>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</si>
  <si>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</si>
  <si>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</si>
  <si>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</si>
  <si>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</si>
  <si>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</si>
  <si>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</si>
  <si>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</si>
  <si>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</si>
  <si>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</si>
  <si>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</si>
  <si>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</si>
  <si>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</si>
  <si>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</si>
  <si>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</si>
  <si>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</si>
  <si>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</si>
  <si>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</si>
  <si>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</si>
  <si>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</si>
  <si>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</si>
  <si>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</si>
  <si>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</si>
  <si>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</si>
  <si>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</si>
  <si>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</si>
  <si>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</si>
  <si>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</si>
  <si>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</si>
  <si>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</si>
  <si>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</si>
  <si>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</si>
  <si>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</si>
  <si>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</si>
  <si>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</si>
  <si>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</si>
  <si>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</si>
  <si>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</si>
  <si>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</si>
  <si>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</si>
  <si>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</si>
  <si>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</si>
  <si>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</si>
  <si>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</si>
  <si>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</si>
  <si>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</si>
  <si>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</si>
  <si>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</si>
  <si>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</si>
  <si>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</si>
  <si>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</si>
  <si>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</si>
  <si>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</si>
  <si>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</si>
  <si>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</si>
  <si>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</si>
  <si>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</si>
  <si>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</si>
  <si>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</si>
  <si>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</si>
  <si>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</si>
  <si>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</si>
  <si>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</si>
  <si>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</si>
  <si>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</si>
  <si>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</si>
  <si>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</si>
  <si>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</si>
  <si>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</si>
  <si>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</si>
  <si>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</si>
  <si>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</si>
  <si>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</si>
  <si>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</si>
  <si>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</si>
  <si>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</si>
  <si>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</si>
  <si>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</si>
  <si>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</si>
  <si>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</si>
  <si>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</si>
  <si>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</si>
  <si>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</si>
  <si>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</si>
  <si>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</si>
  <si>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</si>
  <si>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</si>
  <si>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</si>
  <si>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</si>
  <si>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</si>
  <si>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</si>
  <si>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</si>
  <si>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</si>
  <si>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</si>
  <si>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</si>
  <si>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</si>
  <si>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</si>
  <si>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</si>
  <si>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</si>
  <si>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</si>
  <si>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</si>
  <si>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</si>
  <si>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</si>
  <si>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</si>
  <si>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</si>
  <si>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</si>
  <si>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</si>
  <si>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</si>
  <si>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</si>
  <si>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</si>
  <si>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</si>
  <si>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</si>
  <si>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</si>
  <si>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</si>
  <si>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</si>
  <si>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</si>
  <si>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</si>
  <si>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</si>
  <si>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</si>
  <si>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</si>
  <si>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</si>
  <si>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</si>
  <si>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</si>
  <si>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</si>
  <si>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</si>
  <si>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</si>
  <si>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</si>
  <si>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</si>
  <si>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</si>
  <si>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</si>
  <si>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</si>
  <si>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</si>
  <si>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</si>
  <si>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</si>
  <si>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</si>
  <si>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</si>
  <si>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</si>
  <si>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</si>
  <si>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</si>
  <si>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</si>
  <si>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</si>
  <si>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</si>
  <si>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</si>
  <si>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</si>
  <si>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</si>
  <si>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</si>
  <si>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</si>
  <si>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</si>
  <si>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</si>
  <si>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</si>
  <si>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</si>
  <si>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</si>
  <si>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</si>
  <si>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</si>
  <si>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</si>
  <si>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</si>
  <si>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</si>
  <si>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</si>
  <si>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</si>
  <si>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</si>
  <si>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</si>
  <si>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</si>
  <si>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</si>
  <si>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</si>
  <si>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</si>
  <si>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</si>
  <si>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</si>
  <si>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</si>
  <si>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</si>
  <si>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</si>
  <si>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</si>
  <si>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</si>
  <si>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</si>
  <si>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</si>
  <si>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</si>
  <si>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</si>
  <si>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</si>
  <si>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</si>
  <si>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</si>
  <si>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</si>
  <si>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</si>
  <si>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</si>
  <si>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</si>
  <si>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</si>
  <si>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</si>
  <si>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</si>
  <si>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</si>
  <si>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</si>
  <si>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</si>
  <si>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</si>
  <si>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</si>
  <si>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</si>
  <si>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</si>
  <si>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</si>
  <si>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</si>
  <si>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</si>
  <si>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</si>
  <si>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</si>
  <si>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</si>
  <si>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</si>
  <si>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</si>
  <si>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</si>
  <si>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</si>
  <si>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</si>
  <si>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</si>
  <si>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</si>
  <si>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</si>
  <si>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</si>
  <si>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</si>
  <si>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</si>
  <si>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</si>
  <si>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</si>
  <si>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</si>
  <si>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</si>
  <si>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</si>
  <si>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</si>
  <si>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</si>
  <si>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</si>
  <si>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</si>
  <si>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</si>
  <si>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</si>
  <si>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</si>
  <si>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</si>
  <si>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</si>
  <si>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</si>
  <si>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</si>
  <si>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</si>
  <si>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</si>
  <si>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</si>
  <si>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</si>
  <si>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</si>
  <si>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</si>
  <si>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</si>
  <si>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</si>
  <si>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</si>
  <si>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</si>
  <si>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</si>
  <si>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</si>
  <si>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</si>
  <si>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</si>
  <si>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</si>
  <si>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</si>
  <si>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</si>
  <si>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</si>
  <si>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</si>
  <si>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</si>
  <si>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</si>
  <si>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</si>
  <si>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</si>
  <si>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</si>
  <si>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</si>
  <si>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</si>
  <si>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</si>
  <si>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</si>
  <si>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</si>
  <si>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</si>
  <si>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</si>
  <si>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</si>
  <si>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</si>
  <si>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</si>
  <si>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</si>
  <si>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</si>
  <si>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</si>
  <si>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</si>
  <si>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</si>
  <si>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</si>
  <si>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</si>
  <si>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</si>
  <si>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</si>
  <si>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</si>
  <si>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</si>
  <si>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</si>
  <si>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</si>
  <si>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</si>
  <si>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</si>
  <si>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</si>
  <si>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</si>
  <si>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</si>
  <si>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</si>
  <si>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</si>
  <si>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</si>
  <si>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</si>
  <si>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</si>
  <si>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</si>
  <si>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</si>
  <si>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</si>
  <si>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</si>
  <si>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</si>
  <si>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</si>
  <si>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</si>
  <si>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</si>
  <si>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</si>
  <si>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</si>
  <si>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</si>
  <si>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</si>
  <si>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</si>
  <si>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</si>
  <si>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</si>
  <si>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</si>
  <si>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</si>
  <si>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</si>
  <si>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</si>
  <si>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</si>
  <si>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</si>
  <si>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</si>
  <si>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</si>
  <si>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</si>
  <si>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</si>
  <si>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</si>
  <si>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</si>
  <si>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</si>
  <si>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</si>
  <si>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</si>
  <si>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</si>
  <si>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</si>
  <si>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</si>
  <si>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</si>
  <si>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</si>
  <si>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</si>
  <si>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</si>
  <si>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</si>
  <si>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</si>
  <si>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</si>
  <si>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</si>
  <si>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</si>
  <si>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</si>
  <si>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</si>
  <si>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</si>
  <si>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</si>
  <si>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</si>
  <si>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</si>
  <si>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</si>
  <si>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</si>
  <si>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</si>
  <si>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</si>
  <si>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</si>
  <si>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</si>
  <si>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</si>
  <si>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</si>
  <si>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</si>
  <si>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</si>
  <si>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</si>
  <si>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</si>
  <si>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</si>
  <si>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</si>
  <si>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</si>
  <si>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</si>
  <si>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</si>
  <si>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</si>
  <si>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</si>
  <si>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</si>
  <si>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</si>
  <si>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</si>
  <si>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</si>
  <si>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</si>
  <si>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</si>
  <si>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</si>
  <si>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</si>
  <si>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</si>
  <si>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</si>
  <si>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</si>
  <si>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</si>
  <si>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</si>
  <si>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</si>
  <si>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</si>
  <si>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</si>
  <si>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</si>
  <si>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</si>
  <si>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</si>
  <si>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</si>
  <si>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</si>
  <si>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</si>
  <si>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</si>
  <si>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</si>
  <si>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</si>
  <si>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</si>
  <si>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</si>
  <si>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</si>
  <si>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</si>
  <si>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</si>
  <si>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</si>
  <si>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</si>
  <si>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</si>
  <si>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</si>
  <si>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</si>
  <si>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</si>
  <si>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</si>
  <si>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</si>
  <si>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</si>
  <si>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</si>
  <si>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</si>
  <si>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</si>
  <si>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</si>
  <si>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</si>
  <si>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</si>
  <si>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</si>
  <si>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</si>
  <si>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</si>
  <si>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</si>
  <si>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</si>
  <si>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</si>
  <si>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</si>
  <si>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</si>
  <si>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</si>
  <si>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</si>
  <si>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</si>
  <si>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</si>
  <si>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</si>
  <si>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</si>
  <si>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</si>
  <si>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</si>
  <si>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</si>
  <si>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</si>
  <si>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</si>
  <si>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</si>
  <si>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</si>
  <si>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</si>
  <si>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</si>
  <si>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</si>
  <si>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</si>
  <si>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</si>
  <si>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</si>
  <si>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</si>
  <si>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</si>
  <si>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</si>
  <si>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</si>
  <si>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</si>
  <si>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</si>
  <si>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</si>
  <si>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</si>
  <si>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</si>
  <si>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</si>
  <si>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</si>
  <si>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</si>
  <si>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</si>
  <si>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</si>
  <si>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</si>
  <si>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</si>
  <si>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</si>
  <si>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</si>
  <si>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</si>
  <si>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</si>
  <si>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</si>
  <si>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</si>
  <si>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</si>
  <si>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</si>
  <si>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</si>
  <si>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</si>
  <si>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</si>
  <si>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</si>
  <si>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</si>
  <si>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</si>
  <si>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</si>
  <si>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</si>
  <si>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</si>
  <si>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</si>
  <si>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</si>
  <si>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</si>
  <si>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</si>
  <si>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</si>
  <si>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</si>
  <si>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</si>
  <si>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</si>
  <si>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</si>
  <si>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</si>
  <si>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</si>
  <si>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</si>
  <si>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</si>
  <si>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</si>
  <si>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</si>
  <si>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</si>
  <si>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</si>
  <si>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</si>
  <si>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</si>
  <si>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</si>
  <si>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</si>
  <si>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</si>
  <si>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</si>
  <si>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</si>
  <si>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</si>
  <si>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</si>
  <si>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</si>
  <si>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</si>
  <si>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</si>
  <si>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</si>
  <si>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</si>
  <si>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</si>
  <si>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</si>
  <si>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</si>
  <si>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</si>
  <si>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</si>
  <si>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</si>
  <si>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</si>
  <si>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</si>
  <si>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</si>
  <si>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</si>
  <si>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</si>
  <si>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</si>
  <si>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</si>
  <si>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</si>
  <si>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</si>
  <si>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</si>
  <si>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</si>
  <si>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</si>
  <si>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</si>
  <si>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</si>
  <si>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</si>
  <si>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</si>
  <si>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</si>
  <si>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</si>
  <si>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</si>
  <si>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</si>
  <si>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</si>
  <si>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</si>
  <si>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</si>
  <si>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</si>
  <si>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</si>
  <si>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</si>
  <si>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</si>
  <si>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</si>
  <si>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</si>
  <si>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</si>
  <si>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</si>
  <si>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</si>
  <si>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</si>
  <si>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</si>
  <si>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</si>
  <si>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</si>
  <si>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</si>
  <si>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</si>
  <si>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</si>
  <si>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</si>
  <si>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</si>
  <si>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</si>
  <si>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</si>
  <si>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</si>
  <si>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</si>
  <si>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</si>
  <si>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</si>
  <si>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</si>
  <si>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</si>
  <si>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</si>
  <si>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</si>
  <si>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</si>
  <si>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</si>
  <si>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</si>
  <si>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</si>
  <si>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</si>
  <si>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</si>
  <si>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</si>
  <si>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</si>
  <si>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</si>
  <si>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</si>
  <si>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</si>
  <si>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</si>
  <si>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</si>
  <si>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</si>
  <si>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</si>
  <si>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</si>
  <si>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</si>
  <si>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</si>
  <si>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</si>
  <si>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</si>
  <si>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</si>
  <si>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</si>
  <si>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</si>
  <si>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</si>
  <si>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</si>
  <si>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</si>
  <si>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</si>
  <si>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</si>
  <si>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</si>
  <si>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</si>
  <si>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</si>
  <si>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</si>
  <si>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</si>
  <si>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</si>
  <si>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</si>
  <si>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</si>
  <si>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</si>
  <si>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</si>
  <si>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</si>
  <si>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</si>
  <si>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</si>
  <si>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</si>
  <si>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</si>
  <si>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</si>
  <si>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</si>
  <si>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</si>
  <si>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</si>
  <si>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</si>
  <si>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</si>
  <si>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</si>
  <si>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</si>
  <si>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</si>
  <si>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</si>
  <si>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</si>
  <si>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</si>
  <si>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</si>
  <si>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</si>
  <si>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</si>
  <si>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</si>
  <si>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</si>
  <si>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</si>
  <si>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</si>
  <si>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</si>
  <si>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</si>
  <si>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</si>
  <si>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</si>
  <si>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</si>
  <si>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</si>
  <si>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</si>
  <si>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</si>
  <si>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</si>
  <si>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</si>
  <si>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</si>
  <si>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</si>
  <si>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</si>
  <si>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</si>
  <si>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</si>
  <si>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</si>
  <si>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</si>
  <si>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</si>
  <si>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</si>
  <si>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</si>
  <si>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</si>
  <si>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</si>
  <si>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</si>
  <si>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</si>
  <si>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</si>
  <si>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</si>
  <si>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</si>
  <si>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</si>
  <si>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</si>
  <si>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</si>
  <si>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</si>
  <si>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</si>
  <si>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</si>
  <si>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</si>
  <si>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</si>
  <si>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</si>
  <si>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</si>
  <si>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</si>
  <si>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</si>
  <si>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</si>
  <si>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</si>
  <si>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</si>
  <si>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</si>
  <si>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</si>
  <si>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</si>
  <si>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</si>
  <si>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</si>
  <si>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</si>
  <si>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</si>
  <si>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</si>
  <si>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</si>
  <si>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</si>
  <si>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</si>
  <si>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</si>
  <si>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</si>
  <si>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</si>
  <si>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</si>
  <si>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</si>
  <si>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</si>
  <si>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</si>
  <si>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</si>
  <si>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</si>
  <si>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</si>
  <si>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</si>
  <si>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</si>
  <si>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</si>
  <si>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</si>
  <si>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</si>
  <si>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</si>
  <si>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</si>
  <si>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</si>
  <si>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</si>
  <si>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</si>
  <si>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</si>
  <si>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</si>
  <si>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</si>
  <si>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</si>
  <si>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</si>
  <si>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</si>
  <si>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</si>
  <si>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</si>
  <si>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</si>
  <si>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</si>
  <si>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</si>
  <si>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</si>
  <si>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</si>
  <si>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</si>
  <si>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</si>
  <si>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</si>
  <si>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</si>
  <si>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</si>
  <si>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</si>
  <si>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</si>
  <si>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</si>
  <si>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</si>
  <si>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</si>
  <si>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</si>
  <si>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</si>
  <si>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</si>
  <si>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</si>
  <si>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</si>
  <si>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</si>
  <si>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</si>
  <si>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</si>
  <si>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</si>
  <si>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</si>
  <si>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</si>
  <si>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</si>
  <si>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</si>
  <si>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</si>
  <si>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</si>
  <si>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</si>
  <si>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</si>
  <si>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</si>
  <si>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</si>
  <si>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</si>
  <si>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</si>
  <si>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</si>
  <si>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</si>
  <si>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</si>
  <si>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</si>
  <si>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</si>
  <si>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</si>
  <si>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</si>
  <si>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</si>
  <si>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</si>
  <si>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</si>
  <si>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</si>
  <si>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</si>
  <si>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</si>
  <si>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</si>
  <si>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</si>
  <si>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</si>
  <si>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</si>
  <si>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</si>
  <si>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</si>
  <si>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</si>
  <si>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</si>
  <si>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</si>
  <si>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</si>
  <si>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</si>
  <si>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</si>
  <si>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</si>
  <si>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</si>
  <si>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</si>
  <si>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</si>
  <si>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</si>
  <si>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</si>
  <si>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</si>
  <si>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</si>
  <si>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</si>
  <si>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</si>
  <si>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</si>
  <si>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</si>
  <si>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</si>
  <si>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</si>
  <si>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</si>
  <si>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</si>
  <si>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</si>
  <si>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</si>
  <si>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</si>
  <si>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</si>
  <si>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</si>
  <si>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</si>
  <si>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</si>
  <si>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</si>
  <si>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</si>
  <si>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</si>
  <si>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</si>
  <si>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</si>
  <si>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</si>
  <si>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</si>
  <si>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</si>
  <si>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</si>
  <si>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</si>
  <si>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</si>
  <si>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</si>
  <si>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</si>
  <si>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</si>
  <si>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</si>
  <si>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</si>
  <si>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</si>
  <si>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</si>
  <si>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</si>
  <si>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</si>
  <si>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</si>
  <si>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</si>
  <si>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</si>
  <si>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</si>
  <si>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</si>
  <si>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</si>
  <si>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</si>
  <si>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</si>
  <si>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</si>
  <si>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</si>
  <si>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</si>
  <si>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</si>
  <si>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</si>
  <si>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</si>
  <si>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</si>
  <si>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</si>
  <si>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</si>
  <si>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</si>
  <si>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</si>
  <si>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</si>
  <si>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</si>
  <si>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</si>
  <si>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</si>
  <si>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</si>
  <si>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</si>
  <si>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</si>
  <si>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</si>
  <si>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</si>
  <si>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</si>
  <si>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</si>
  <si>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</si>
  <si>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</si>
  <si>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</si>
  <si>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</si>
  <si>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</si>
  <si>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</si>
  <si>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</si>
  <si>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</si>
  <si>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</si>
  <si>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</si>
  <si>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</si>
  <si>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</si>
  <si>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</si>
  <si>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</si>
  <si>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</si>
  <si>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</si>
  <si>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</si>
  <si>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</si>
  <si>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</si>
  <si>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</si>
  <si>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</si>
  <si>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</si>
  <si>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</si>
  <si>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</si>
  <si>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</si>
  <si>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</si>
  <si>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</si>
  <si>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</si>
  <si>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</si>
  <si>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</si>
  <si>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</si>
  <si>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</si>
  <si>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</si>
  <si>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</si>
  <si>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</si>
  <si>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</si>
  <si>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</si>
  <si>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</si>
  <si>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</si>
  <si>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</si>
  <si>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</si>
  <si>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</si>
  <si>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</si>
  <si>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</si>
  <si>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</si>
  <si>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</si>
  <si>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</si>
  <si>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</si>
  <si>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</si>
  <si>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</si>
  <si>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</si>
  <si>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</si>
  <si>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</si>
  <si>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</si>
  <si>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</si>
  <si>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</si>
  <si>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</si>
  <si>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</si>
  <si>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</si>
  <si>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</si>
  <si>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</si>
  <si>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</si>
  <si>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</si>
  <si>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</si>
  <si>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</si>
  <si>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</si>
  <si>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</si>
  <si>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</si>
  <si>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</si>
  <si>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</si>
  <si>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</si>
  <si>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</si>
  <si>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</si>
  <si>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</si>
  <si>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</si>
  <si>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</si>
  <si>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</si>
  <si>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</si>
  <si>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</si>
  <si>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</si>
  <si>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</si>
  <si>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</si>
  <si>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</si>
  <si>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</si>
  <si>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</si>
  <si>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</si>
  <si>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</si>
  <si>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</si>
  <si>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</si>
  <si>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</si>
  <si>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</si>
  <si>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</si>
  <si>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</si>
  <si>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</si>
  <si>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</si>
  <si>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</si>
  <si>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</si>
  <si>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</si>
  <si>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</si>
  <si>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</si>
  <si>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</si>
  <si>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</si>
  <si>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</si>
  <si>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</si>
  <si>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</si>
  <si>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</si>
  <si>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</si>
  <si>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</si>
  <si>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</si>
  <si>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</si>
  <si>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</si>
  <si>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</si>
  <si>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</si>
  <si>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</si>
  <si>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</si>
  <si>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</si>
  <si>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</si>
  <si>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</si>
  <si>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</si>
  <si>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</si>
  <si>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</si>
  <si>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</si>
  <si>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</si>
  <si>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</si>
  <si>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</si>
  <si>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</si>
  <si>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</si>
  <si>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</si>
  <si>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</si>
  <si>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</si>
  <si>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</si>
  <si>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</si>
  <si>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</si>
  <si>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</si>
  <si>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</si>
  <si>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</si>
  <si>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</si>
  <si>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</si>
  <si>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</si>
  <si>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</si>
  <si>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</si>
  <si>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</si>
  <si>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</si>
  <si>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</si>
  <si>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</si>
  <si>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</si>
  <si>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</si>
  <si>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</si>
  <si>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</si>
  <si>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</si>
  <si>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</si>
  <si>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</si>
  <si>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</si>
  <si>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</si>
  <si>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</si>
  <si>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</si>
  <si>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</si>
  <si>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</si>
  <si>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</si>
  <si>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</si>
  <si>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</si>
  <si>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</si>
  <si>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</si>
  <si>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</si>
  <si>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</si>
  <si>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</si>
  <si>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</si>
  <si>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</si>
  <si>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</si>
  <si>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</si>
  <si>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</si>
  <si>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</si>
  <si>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</si>
  <si>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</si>
  <si>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</si>
  <si>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</si>
  <si>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</si>
  <si>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</si>
  <si>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</si>
  <si>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</si>
  <si>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</si>
  <si>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</si>
  <si>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</si>
  <si>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</si>
  <si>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</si>
  <si>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</si>
  <si>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</si>
  <si>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</si>
  <si>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</si>
  <si>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</si>
  <si>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</si>
  <si>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</si>
  <si>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</si>
  <si>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</si>
  <si>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</si>
  <si>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</si>
  <si>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</si>
  <si>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</si>
  <si>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</si>
  <si>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</si>
  <si>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</si>
  <si>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</si>
  <si>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</si>
  <si>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</si>
  <si>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</si>
  <si>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</si>
  <si>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</si>
  <si>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</si>
  <si>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</si>
  <si>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</si>
  <si>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</si>
  <si>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</si>
  <si>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</si>
  <si>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</si>
  <si>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</si>
  <si>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</si>
  <si>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</si>
  <si>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</si>
  <si>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</si>
  <si>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</si>
  <si>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</si>
  <si>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</si>
  <si>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</si>
  <si>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</si>
  <si>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</si>
  <si>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</si>
  <si>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</si>
  <si>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</si>
  <si>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</si>
  <si>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</si>
  <si>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</si>
  <si>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</si>
  <si>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</si>
  <si>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</si>
  <si>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</si>
  <si>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</si>
  <si>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</si>
  <si>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</si>
  <si>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</si>
  <si>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</si>
  <si>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</si>
  <si>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</si>
  <si>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</si>
  <si>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</si>
  <si>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</si>
  <si>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</si>
  <si>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</si>
  <si>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</si>
  <si>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</si>
  <si>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</si>
  <si>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</si>
  <si>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</si>
  <si>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</si>
  <si>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</si>
  <si>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</si>
  <si>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</si>
  <si>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</si>
  <si>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</si>
  <si>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</si>
  <si>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</si>
  <si>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</si>
  <si>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</si>
  <si>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</si>
  <si>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</si>
  <si>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</si>
  <si>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</si>
  <si>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</si>
  <si>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</si>
  <si>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</si>
  <si>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</si>
  <si>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</si>
  <si>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</si>
  <si>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</si>
  <si>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</si>
  <si>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</si>
  <si>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</si>
  <si>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</si>
  <si>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</si>
  <si>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</si>
  <si>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</si>
  <si>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</si>
  <si>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</si>
  <si>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</si>
  <si>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</si>
  <si>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</si>
  <si>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</si>
  <si>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</si>
  <si>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</si>
  <si>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</si>
  <si>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</si>
  <si>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</si>
  <si>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</si>
  <si>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</si>
  <si>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</si>
  <si>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</si>
  <si>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</si>
  <si>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</si>
  <si>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</si>
  <si>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</si>
  <si>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</si>
  <si>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</si>
  <si>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</si>
  <si>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</si>
  <si>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</si>
  <si>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</si>
  <si>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</si>
  <si>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</si>
  <si>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</si>
  <si>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</si>
  <si>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</si>
  <si>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</si>
  <si>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</si>
  <si>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</si>
  <si>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</si>
  <si>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</si>
  <si>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</si>
  <si>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</si>
  <si>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</si>
  <si>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</si>
  <si>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</si>
  <si>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</si>
  <si>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</si>
  <si>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</si>
  <si>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</si>
  <si>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</si>
  <si>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</si>
  <si>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</si>
  <si>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</si>
  <si>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</si>
  <si>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</si>
  <si>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</si>
  <si>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</si>
  <si>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</si>
  <si>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</si>
  <si>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</si>
  <si>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</si>
  <si>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</si>
  <si>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</si>
  <si>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</si>
  <si>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</si>
  <si>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</si>
  <si>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</si>
  <si>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</si>
  <si>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</si>
  <si>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</si>
  <si>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</si>
  <si>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</si>
  <si>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</si>
  <si>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</si>
  <si>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</si>
  <si>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</si>
  <si>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</si>
  <si>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</si>
  <si>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</si>
  <si>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</si>
  <si>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</si>
  <si>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</si>
  <si>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</si>
  <si>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</si>
  <si>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</si>
  <si>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</si>
  <si>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</si>
  <si>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</si>
  <si>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</si>
  <si>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</si>
  <si>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</si>
  <si>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</si>
  <si>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</si>
  <si>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</si>
  <si>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</si>
  <si>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</si>
  <si>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</si>
  <si>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</si>
  <si>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</si>
  <si>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</si>
  <si>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</si>
  <si>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</si>
  <si>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</si>
  <si>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</si>
  <si>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</si>
  <si>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</si>
  <si>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</si>
  <si>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</si>
  <si>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</si>
  <si>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</si>
  <si>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</si>
  <si>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</si>
  <si>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</si>
  <si>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</si>
  <si>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</si>
  <si>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</si>
  <si>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</si>
  <si>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</si>
  <si>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</si>
  <si>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</si>
  <si>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</si>
  <si>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</si>
  <si>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</si>
  <si>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</si>
  <si>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</si>
  <si>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</si>
  <si>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</si>
  <si>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</si>
  <si>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</si>
  <si>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</si>
  <si>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</si>
  <si>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</si>
  <si>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</si>
  <si>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</si>
  <si>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</si>
  <si>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</si>
  <si>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</si>
  <si>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</si>
  <si>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</si>
  <si>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</si>
  <si>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</si>
  <si>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</si>
  <si>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</si>
  <si>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</si>
  <si>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</si>
  <si>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</si>
  <si>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</si>
  <si>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</si>
  <si>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</si>
  <si>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</si>
  <si>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</si>
  <si>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</si>
  <si>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</si>
  <si>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</si>
  <si>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</si>
  <si>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</si>
  <si>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</si>
  <si>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</si>
  <si>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</si>
  <si>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</si>
  <si>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</si>
  <si>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</si>
  <si>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</si>
  <si>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</si>
  <si>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</si>
  <si>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</si>
  <si>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</si>
  <si>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</si>
  <si>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</si>
  <si>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</si>
  <si>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</si>
  <si>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</si>
  <si>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</si>
  <si>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</si>
  <si>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</si>
  <si>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</si>
  <si>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</si>
  <si>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</si>
  <si>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</si>
  <si>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</si>
  <si>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</si>
  <si>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</si>
  <si>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</si>
  <si>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</si>
  <si>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</si>
  <si>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</si>
  <si>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</si>
  <si>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</si>
  <si>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</si>
  <si>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</si>
  <si>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</si>
  <si>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</si>
  <si>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</si>
  <si>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</si>
  <si>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</si>
  <si>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</si>
  <si>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</si>
  <si>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</si>
  <si>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</si>
  <si>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</si>
  <si>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</si>
  <si>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</si>
  <si>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</si>
  <si>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</si>
  <si>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</si>
  <si>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</si>
  <si>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</si>
  <si>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</si>
  <si>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</si>
  <si>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</si>
  <si>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</si>
  <si>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</si>
  <si>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</si>
  <si>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</si>
  <si>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</si>
  <si>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</si>
  <si>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</si>
  <si>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</si>
  <si>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</si>
  <si>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</si>
  <si>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</si>
  <si>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</si>
  <si>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</si>
  <si>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</si>
  <si>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</si>
  <si>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</si>
  <si>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</si>
  <si>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</si>
  <si>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</si>
  <si>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</si>
  <si>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</si>
  <si>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</si>
  <si>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</si>
  <si>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</si>
  <si>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</si>
  <si>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</si>
  <si>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</si>
  <si>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</si>
  <si>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</si>
  <si>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</si>
  <si>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</si>
  <si>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</si>
  <si>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</si>
  <si>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</si>
  <si>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</si>
  <si>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</si>
  <si>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</si>
  <si>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</si>
  <si>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</si>
  <si>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</si>
  <si>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</si>
  <si>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</si>
  <si>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</si>
  <si>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</si>
  <si>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</si>
  <si>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</si>
  <si>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</si>
  <si>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</si>
  <si>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</si>
  <si>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</si>
  <si>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</si>
  <si>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</si>
  <si>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</si>
  <si>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</si>
  <si>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</si>
  <si>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</si>
  <si>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</si>
  <si>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</si>
  <si>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</si>
  <si>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</si>
  <si>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</si>
  <si>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</si>
  <si>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</si>
  <si>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</si>
  <si>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</si>
  <si>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</si>
  <si>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</si>
  <si>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</si>
  <si>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</si>
  <si>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</si>
  <si>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</si>
  <si>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</si>
  <si>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</si>
  <si>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</si>
  <si>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</si>
  <si>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</si>
  <si>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</si>
  <si>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</si>
  <si>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</si>
  <si>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</si>
  <si>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</si>
  <si>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</si>
  <si>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</si>
  <si>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</si>
  <si>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</si>
  <si>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</si>
  <si>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</si>
  <si>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</si>
  <si>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</si>
  <si>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</si>
  <si>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</si>
  <si>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</si>
  <si>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</si>
  <si>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</si>
  <si>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</si>
  <si>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</si>
  <si>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</si>
  <si>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</si>
  <si>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</si>
  <si>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</si>
  <si>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</si>
  <si>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</si>
  <si>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</si>
  <si>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</si>
  <si>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</si>
  <si>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</si>
  <si>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</si>
  <si>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</si>
  <si>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</si>
  <si>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</si>
  <si>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</si>
  <si>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</si>
  <si>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</si>
  <si>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</si>
  <si>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</si>
  <si>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</si>
  <si>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</si>
  <si>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</si>
  <si>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</si>
  <si>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</si>
  <si>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</si>
  <si>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</si>
  <si>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</si>
  <si>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</si>
  <si>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</si>
  <si>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</si>
  <si>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</si>
  <si>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</si>
  <si>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</si>
  <si>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</si>
  <si>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</si>
  <si>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</si>
  <si>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</si>
  <si>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</si>
  <si>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</si>
  <si>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</si>
  <si>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</si>
  <si>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</si>
  <si>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</si>
  <si>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</si>
  <si>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</si>
  <si>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</si>
  <si>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</si>
  <si>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</si>
  <si>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</si>
  <si>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</si>
  <si>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</si>
  <si>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</si>
  <si>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</si>
  <si>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</si>
  <si>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</si>
  <si>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</si>
  <si>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</si>
  <si>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</si>
  <si>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</si>
  <si>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</si>
  <si>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</si>
  <si>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</si>
  <si>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</si>
  <si>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</si>
  <si>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</si>
  <si>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</si>
  <si>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</si>
  <si>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</si>
  <si>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</si>
  <si>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</si>
  <si>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</si>
  <si>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</si>
  <si>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</si>
  <si>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</si>
  <si>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</si>
  <si>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</si>
  <si>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</si>
  <si>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</si>
  <si>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</si>
  <si>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</si>
  <si>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</si>
  <si>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</si>
  <si>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</si>
  <si>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</si>
  <si>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</si>
  <si>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</si>
  <si>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</si>
  <si>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</si>
  <si>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</si>
  <si>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</si>
  <si>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</si>
  <si>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</si>
  <si>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</si>
  <si>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</si>
  <si>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</si>
  <si>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</si>
  <si>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</si>
  <si>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</si>
  <si>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</si>
  <si>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</si>
  <si>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</si>
  <si>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</si>
  <si>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</si>
  <si>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</si>
  <si>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</si>
  <si>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</si>
  <si>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</si>
  <si>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</si>
  <si>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</si>
  <si>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</si>
  <si>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</si>
  <si>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</si>
  <si>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</si>
  <si>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</si>
  <si>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</si>
  <si>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</si>
  <si>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</si>
  <si>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</si>
  <si>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</si>
  <si>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</si>
  <si>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</si>
  <si>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</si>
  <si>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</si>
  <si>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</si>
  <si>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</si>
  <si>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</si>
  <si>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</si>
  <si>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</si>
  <si>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</si>
  <si>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</si>
  <si>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</si>
  <si>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</si>
  <si>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</si>
  <si>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</si>
  <si>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</si>
  <si>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</si>
  <si>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</si>
  <si>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</si>
  <si>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</si>
  <si>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</si>
  <si>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</si>
  <si>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</si>
  <si>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</si>
  <si>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</si>
  <si>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</si>
  <si>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</si>
  <si>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</si>
  <si>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</si>
  <si>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</si>
  <si>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</si>
  <si>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</si>
  <si>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</si>
  <si>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</si>
  <si>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</si>
  <si>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</si>
  <si>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</si>
  <si>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</si>
  <si>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</si>
  <si>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</si>
  <si>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</si>
  <si>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</si>
  <si>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</si>
  <si>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</si>
  <si>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</si>
  <si>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</si>
  <si>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</si>
  <si>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</si>
  <si>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</si>
  <si>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</si>
  <si>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</si>
  <si>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</si>
  <si>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</si>
  <si>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</si>
  <si>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</si>
  <si>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</si>
  <si>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</si>
  <si>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</si>
  <si>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</si>
  <si>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</si>
  <si>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</si>
  <si>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</si>
  <si>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</si>
  <si>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</si>
  <si>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</si>
  <si>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</si>
  <si>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</si>
  <si>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</si>
  <si>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</si>
  <si>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</si>
  <si>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</si>
  <si>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</si>
  <si>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</si>
  <si>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</si>
  <si>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</si>
  <si>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</si>
  <si>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</si>
  <si>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</si>
  <si>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</si>
  <si>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</si>
  <si>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</si>
  <si>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</si>
  <si>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</si>
  <si>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</si>
  <si>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</si>
  <si>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</si>
  <si>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</si>
  <si>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</si>
  <si>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</si>
  <si>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</si>
  <si>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</si>
  <si>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</si>
  <si>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</si>
  <si>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</si>
  <si>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</si>
  <si>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</si>
  <si>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</si>
  <si>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</si>
  <si>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</si>
  <si>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</si>
  <si>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</si>
  <si>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</si>
  <si>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</si>
  <si>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</si>
  <si>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</si>
  <si>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</si>
  <si>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</si>
  <si>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</si>
  <si>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</si>
  <si>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</si>
  <si>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</si>
  <si>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</si>
  <si>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</si>
  <si>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</si>
  <si>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</si>
  <si>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</si>
  <si>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</si>
  <si>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</si>
  <si>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</si>
  <si>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</si>
  <si>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</si>
  <si>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</si>
  <si>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</si>
  <si>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</si>
  <si>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</si>
  <si>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</si>
  <si>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</si>
  <si>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</si>
  <si>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</si>
  <si>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</si>
  <si>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</si>
  <si>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</si>
  <si>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</si>
  <si>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</si>
  <si>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</si>
  <si>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</si>
  <si>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</si>
  <si>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</si>
  <si>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</si>
  <si>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</si>
  <si>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</si>
  <si>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</si>
  <si>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</si>
  <si>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</si>
  <si>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</si>
  <si>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</si>
  <si>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</si>
  <si>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</si>
  <si>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</si>
  <si>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</si>
  <si>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</si>
  <si>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</si>
  <si>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</si>
  <si>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</si>
  <si>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</si>
  <si>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</si>
  <si>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</si>
  <si>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</si>
  <si>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</si>
  <si>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</si>
  <si>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</si>
  <si>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</si>
  <si>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</si>
  <si>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</si>
  <si>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</si>
  <si>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</si>
  <si>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</si>
  <si>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</si>
  <si>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</si>
  <si>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</si>
  <si>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</si>
  <si>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</si>
  <si>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</si>
  <si>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</si>
  <si>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</si>
  <si>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</si>
  <si>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</si>
  <si>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</si>
  <si>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</si>
  <si>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</si>
  <si>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</si>
  <si>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</si>
  <si>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</si>
  <si>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</si>
  <si>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</si>
  <si>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</si>
  <si>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</si>
  <si>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</si>
  <si>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</si>
  <si>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</si>
  <si>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</si>
  <si>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</si>
  <si>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</si>
  <si>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</si>
  <si>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</si>
  <si>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</si>
  <si>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</si>
  <si>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</si>
  <si>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</si>
  <si>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</si>
  <si>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</si>
  <si>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</si>
  <si>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</si>
  <si>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</si>
  <si>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</si>
  <si>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</si>
  <si>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</si>
  <si>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</si>
  <si>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</si>
  <si>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</si>
  <si>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</si>
  <si>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</si>
  <si>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</si>
  <si>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</si>
  <si>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</si>
  <si>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</si>
  <si>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</si>
  <si>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</si>
  <si>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</si>
  <si>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</si>
  <si>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</si>
  <si>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</si>
  <si>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</si>
  <si>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</si>
  <si>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</si>
  <si>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</si>
  <si>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</si>
  <si>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</si>
  <si>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</si>
  <si>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</si>
  <si>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</si>
  <si>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</si>
  <si>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</si>
  <si>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</si>
  <si>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</si>
  <si>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</si>
  <si>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</si>
  <si>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</si>
  <si>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</si>
  <si>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</si>
  <si>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</si>
  <si>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</si>
  <si>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</si>
  <si>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</si>
  <si>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</si>
  <si>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</si>
  <si>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</si>
  <si>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</si>
  <si>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</si>
  <si>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</si>
  <si>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</si>
  <si>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</si>
  <si>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</si>
  <si>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</si>
  <si>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</si>
  <si>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</si>
  <si>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</si>
  <si>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</si>
  <si>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</si>
  <si>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</si>
  <si>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</si>
  <si>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</si>
  <si>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</si>
  <si>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</si>
  <si>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</si>
  <si>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</si>
  <si>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</si>
  <si>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</si>
  <si>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</si>
  <si>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</si>
  <si>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</si>
  <si>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</si>
  <si>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</si>
  <si>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</si>
  <si>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</si>
  <si>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</si>
  <si>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</si>
  <si>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</si>
  <si>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</si>
  <si>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</si>
  <si>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</si>
  <si>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</si>
  <si>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</si>
  <si>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</si>
  <si>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</si>
  <si>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</si>
  <si>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</si>
  <si>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</si>
  <si>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</si>
  <si>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</si>
  <si>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</si>
  <si>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</si>
  <si>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</si>
  <si>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</si>
  <si>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</si>
  <si>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</si>
  <si>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</si>
  <si>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</si>
  <si>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</si>
  <si>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</si>
  <si>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</si>
  <si>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</si>
  <si>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</si>
  <si>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</si>
  <si>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</si>
  <si>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</si>
  <si>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</si>
  <si>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</si>
  <si>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</si>
  <si>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</si>
  <si>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</si>
  <si>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</si>
  <si>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</si>
  <si>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</si>
  <si>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</si>
  <si>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</si>
  <si>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</si>
  <si>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</si>
  <si>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</si>
  <si>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</si>
  <si>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</si>
  <si>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</si>
  <si>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</si>
  <si>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</si>
  <si>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</si>
  <si>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</si>
  <si>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</si>
  <si>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</si>
  <si>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</si>
  <si>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</si>
  <si>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</si>
  <si>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</si>
  <si>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</si>
  <si>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</si>
  <si>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</si>
  <si>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</si>
  <si>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</si>
  <si>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</si>
  <si>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</si>
  <si>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</si>
  <si>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</si>
  <si>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</si>
  <si>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</si>
  <si>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</si>
  <si>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</si>
  <si>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</si>
  <si>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</si>
  <si>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</si>
  <si>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</si>
  <si>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</si>
  <si>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</si>
  <si>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</si>
  <si>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</si>
  <si>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</si>
  <si>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</si>
  <si>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</si>
  <si>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</si>
  <si>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</si>
  <si>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</si>
  <si>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</si>
  <si>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</si>
  <si>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</si>
  <si>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</si>
  <si>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</si>
  <si>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</si>
  <si>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</si>
  <si>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</si>
  <si>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</si>
  <si>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</si>
  <si>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</si>
  <si>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</si>
  <si>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</si>
  <si>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</si>
  <si>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</si>
  <si>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</si>
  <si>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</si>
  <si>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</si>
  <si>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</si>
  <si>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</si>
  <si>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</si>
  <si>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</si>
  <si>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</si>
  <si>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</si>
  <si>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</si>
  <si>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</si>
  <si>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</si>
  <si>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</si>
  <si>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</si>
  <si>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</si>
  <si>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</si>
  <si>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</si>
  <si>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</si>
  <si>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</si>
  <si>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</si>
  <si>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</si>
  <si>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</si>
  <si>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</si>
  <si>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</si>
  <si>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</si>
  <si>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</si>
  <si>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</si>
  <si>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</si>
  <si>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</si>
  <si>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</si>
  <si>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</si>
  <si>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</si>
  <si>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</si>
  <si>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</si>
  <si>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</si>
  <si>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</si>
  <si>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</si>
  <si>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</si>
  <si>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</si>
  <si>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</si>
  <si>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</si>
  <si>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</si>
  <si>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</si>
  <si>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</si>
  <si>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</si>
  <si>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</si>
  <si>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</si>
  <si>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</si>
  <si>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</si>
  <si>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</si>
  <si>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</si>
  <si>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</si>
  <si>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</si>
  <si>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</si>
  <si>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</si>
  <si>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</si>
  <si>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</si>
  <si>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</si>
  <si>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</si>
  <si>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</si>
  <si>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</si>
  <si>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</si>
  <si>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</si>
  <si>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</si>
  <si>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</si>
  <si>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</si>
  <si>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</si>
  <si>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</si>
  <si>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</si>
  <si>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</si>
  <si>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</si>
  <si>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</si>
  <si>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</si>
  <si>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</si>
  <si>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</si>
  <si>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</si>
  <si>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</si>
  <si>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</si>
  <si>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</si>
  <si>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</si>
  <si>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</si>
  <si>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</si>
  <si>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</si>
  <si>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</si>
  <si>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</si>
  <si>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</si>
  <si>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</si>
  <si>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</si>
  <si>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</si>
  <si>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</si>
  <si>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</si>
  <si>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</si>
  <si>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</si>
  <si>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</si>
  <si>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</si>
  <si>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</si>
  <si>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</si>
  <si>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</si>
  <si>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</si>
  <si>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</si>
  <si>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</si>
  <si>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</si>
  <si>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</si>
  <si>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</si>
  <si>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</si>
  <si>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</si>
  <si>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</si>
  <si>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</si>
  <si>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</si>
  <si>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</si>
  <si>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</si>
  <si>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</si>
  <si>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</si>
  <si>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</si>
  <si>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</si>
  <si>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</si>
  <si>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</si>
  <si>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</si>
  <si>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</si>
  <si>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</si>
  <si>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</si>
  <si>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</si>
  <si>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</si>
  <si>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</si>
  <si>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</si>
  <si>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</si>
  <si>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</si>
  <si>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</si>
  <si>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</si>
  <si>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</si>
  <si>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</si>
  <si>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</si>
  <si>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</si>
  <si>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</si>
  <si>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</si>
  <si>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</si>
  <si>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</si>
  <si>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</si>
  <si>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</si>
  <si>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</si>
  <si>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</si>
  <si>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</si>
  <si>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</si>
  <si>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</si>
  <si>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</si>
  <si>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</si>
  <si>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</si>
  <si>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</si>
  <si>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</si>
  <si>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</si>
  <si>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</si>
  <si>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</si>
  <si>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</si>
  <si>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</si>
  <si>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</si>
  <si>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</si>
  <si>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</si>
  <si>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</si>
  <si>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</si>
  <si>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</si>
  <si>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</si>
  <si>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</si>
  <si>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</si>
  <si>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</si>
  <si>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</si>
  <si>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</si>
  <si>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</si>
  <si>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</si>
  <si>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</si>
  <si>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</si>
  <si>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</si>
  <si>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</si>
  <si>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</si>
  <si>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</si>
  <si>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</si>
  <si>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</si>
  <si>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</si>
  <si>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</si>
  <si>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</si>
  <si>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</si>
  <si>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</si>
  <si>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</si>
  <si>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</si>
  <si>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</si>
  <si>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</si>
  <si>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</si>
  <si>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</si>
  <si>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</si>
  <si>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</si>
  <si>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</si>
  <si>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</si>
  <si>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</si>
  <si>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</si>
  <si>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</si>
  <si>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</si>
  <si>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</si>
  <si>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</si>
  <si>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</si>
  <si>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</si>
  <si>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</si>
  <si>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</si>
  <si>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</si>
  <si>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</si>
  <si>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</si>
  <si>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</si>
  <si>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</si>
  <si>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</si>
  <si>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</si>
  <si>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</si>
  <si>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</si>
  <si>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</si>
  <si>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</si>
  <si>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</si>
  <si>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</si>
  <si>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</si>
  <si>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</si>
  <si>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</si>
  <si>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</si>
  <si>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</si>
  <si>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</si>
  <si>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</si>
  <si>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</si>
  <si>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</si>
  <si>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</si>
  <si>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</si>
  <si>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</si>
  <si>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</si>
  <si>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</si>
  <si>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</si>
  <si>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</si>
  <si>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</si>
  <si>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</si>
  <si>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</si>
  <si>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</si>
  <si>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</si>
  <si>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</si>
  <si>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</si>
  <si>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</si>
  <si>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</si>
  <si>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</si>
  <si>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</si>
  <si>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</si>
  <si>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</si>
  <si>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</si>
  <si>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</si>
  <si>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</si>
  <si>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</si>
  <si>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</si>
  <si>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</si>
  <si>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</si>
  <si>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</si>
  <si>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</si>
  <si>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</si>
  <si>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</si>
  <si>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</si>
  <si>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</si>
  <si>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</si>
  <si>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</si>
  <si>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</si>
  <si>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</si>
  <si>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</si>
  <si>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</si>
  <si>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</si>
  <si>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</si>
  <si>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</si>
  <si>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</si>
  <si>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</si>
  <si>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</si>
  <si>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</si>
  <si>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</si>
  <si>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</si>
  <si>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</si>
  <si>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</si>
  <si>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</si>
  <si>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</si>
  <si>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</si>
  <si>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</si>
  <si>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</si>
  <si>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</si>
  <si>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</si>
  <si>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</si>
  <si>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</si>
  <si>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</si>
  <si>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</si>
  <si>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</si>
  <si>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</si>
  <si>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</si>
  <si>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</si>
  <si>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</si>
  <si>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</si>
  <si>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</si>
  <si>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</si>
  <si>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</si>
  <si>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</si>
  <si>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</si>
  <si>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</si>
  <si>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</si>
  <si>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</si>
  <si>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</si>
  <si>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</si>
  <si>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</si>
  <si>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</si>
  <si>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</si>
  <si>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</si>
  <si>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</si>
  <si>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</si>
  <si>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</si>
  <si>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</si>
  <si>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</si>
  <si>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</si>
  <si>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</si>
  <si>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</si>
  <si>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</si>
  <si>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</si>
  <si>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</si>
  <si>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</si>
  <si>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</si>
  <si>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</si>
  <si>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</si>
  <si>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</si>
  <si>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</si>
  <si>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</si>
  <si>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</si>
  <si>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</si>
  <si>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</si>
  <si>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</si>
  <si>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</si>
  <si>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</si>
  <si>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</si>
  <si>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</si>
  <si>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</si>
  <si>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</si>
  <si>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</si>
  <si>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</si>
  <si>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</si>
  <si>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</si>
  <si>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</si>
  <si>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</si>
  <si>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</si>
  <si>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</si>
  <si>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</si>
  <si>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</si>
  <si>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</si>
  <si>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</si>
  <si>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</si>
  <si>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</si>
  <si>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</si>
  <si>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</si>
  <si>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</si>
  <si>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</si>
  <si>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</si>
  <si>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</si>
  <si>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</si>
  <si>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</si>
  <si>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</si>
  <si>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</si>
  <si>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</si>
  <si>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</si>
  <si>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</si>
  <si>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</si>
  <si>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</si>
  <si>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</si>
  <si>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</si>
  <si>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</si>
  <si>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</si>
  <si>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</si>
  <si>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</si>
  <si>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</si>
  <si>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</si>
  <si>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</si>
  <si>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</si>
  <si>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</si>
  <si>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</si>
  <si>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</si>
  <si>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</si>
  <si>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</si>
  <si>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</si>
  <si>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</si>
  <si>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</si>
  <si>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</si>
  <si>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</si>
  <si>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</si>
  <si>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</si>
  <si>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</si>
  <si>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</si>
  <si>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</si>
  <si>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</si>
  <si>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</si>
  <si>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</si>
  <si>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</si>
  <si>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</si>
  <si>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</si>
  <si>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</si>
  <si>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</si>
  <si>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</si>
  <si>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</si>
  <si>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</si>
  <si>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</si>
  <si>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</si>
  <si>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</si>
  <si>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</si>
  <si>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</si>
  <si>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</si>
  <si>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</si>
  <si>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</si>
  <si>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</si>
  <si>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</si>
  <si>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</si>
  <si>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</si>
  <si>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</si>
  <si>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</si>
  <si>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</si>
  <si>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</si>
  <si>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</si>
  <si>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</si>
  <si>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</si>
  <si>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</si>
  <si>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</si>
  <si>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</si>
  <si>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</si>
  <si>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</si>
  <si>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</si>
  <si>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</si>
  <si>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</si>
  <si>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</si>
  <si>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</si>
  <si>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</si>
  <si>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</si>
  <si>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</si>
  <si>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</si>
  <si>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</si>
  <si>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</si>
  <si>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</si>
  <si>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</si>
  <si>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</si>
  <si>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</si>
  <si>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</si>
  <si>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</si>
  <si>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</si>
  <si>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</si>
  <si>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</si>
  <si>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</si>
  <si>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</si>
  <si>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</si>
  <si>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</si>
  <si>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</si>
  <si>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</si>
  <si>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</si>
  <si>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</si>
  <si>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</si>
  <si>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</si>
  <si>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</si>
  <si>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</si>
  <si>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</si>
  <si>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</si>
  <si>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</si>
  <si>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</si>
  <si>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</si>
  <si>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</si>
  <si>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</si>
  <si>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</si>
  <si>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</si>
  <si>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</si>
  <si>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</si>
  <si>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</si>
  <si>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</si>
  <si>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</si>
  <si>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</si>
  <si>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</si>
  <si>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</si>
  <si>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</si>
  <si>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</si>
  <si>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</si>
  <si>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</si>
  <si>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</si>
  <si>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</si>
  <si>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</si>
  <si>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</si>
  <si>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</si>
  <si>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</si>
  <si>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</si>
  <si>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</si>
  <si>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</si>
  <si>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</si>
  <si>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</si>
  <si>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</si>
  <si>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</si>
  <si>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</si>
  <si>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</si>
  <si>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</si>
  <si>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</si>
  <si>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</si>
  <si>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</si>
  <si>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</si>
  <si>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</si>
  <si>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</si>
  <si>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</si>
  <si>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</si>
  <si>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</si>
  <si>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</si>
  <si>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</si>
  <si>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</si>
  <si>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</si>
  <si>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</si>
  <si>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</si>
  <si>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</si>
  <si>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</si>
  <si>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</si>
  <si>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</si>
  <si>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</si>
  <si>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</si>
  <si>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</si>
  <si>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</si>
  <si>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</si>
  <si>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</si>
  <si>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</si>
  <si>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</si>
  <si>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</si>
  <si>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</si>
  <si>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</si>
  <si>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</si>
  <si>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</si>
  <si>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</si>
  <si>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</si>
  <si>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</si>
  <si>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</si>
  <si>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</si>
  <si>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</si>
  <si>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</si>
  <si>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</si>
  <si>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</si>
  <si>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</si>
  <si>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</si>
  <si>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</si>
  <si>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</si>
  <si>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</si>
  <si>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</si>
  <si>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</si>
  <si>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</si>
  <si>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</si>
  <si>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</si>
  <si>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</si>
  <si>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</si>
  <si>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</si>
  <si>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</si>
  <si>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</si>
  <si>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</si>
  <si>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</si>
  <si>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</si>
  <si>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</si>
  <si>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</si>
  <si>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</si>
  <si>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</si>
  <si>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</si>
  <si>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</si>
  <si>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</si>
  <si>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</si>
  <si>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</si>
  <si>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</si>
  <si>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</si>
  <si>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</si>
  <si>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</si>
  <si>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</si>
  <si>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</si>
  <si>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</si>
  <si>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</si>
  <si>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</si>
  <si>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</si>
  <si>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</si>
  <si>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</si>
  <si>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</si>
  <si>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</si>
  <si>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</si>
  <si>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</si>
  <si>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</si>
  <si>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</si>
  <si>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</si>
  <si>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</si>
  <si>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</si>
  <si>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</si>
  <si>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</si>
  <si>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</si>
  <si>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</si>
  <si>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</si>
  <si>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</si>
  <si>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</si>
  <si>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</si>
  <si>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</si>
  <si>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</si>
  <si>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</si>
  <si>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</si>
  <si>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</si>
  <si>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</si>
  <si>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</si>
  <si>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</si>
  <si>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</si>
  <si>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</si>
  <si>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</si>
  <si>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</si>
  <si>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</si>
  <si>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</si>
  <si>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</si>
  <si>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</si>
  <si>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</si>
  <si>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</si>
  <si>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</si>
  <si>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</si>
  <si>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</si>
  <si>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</si>
  <si>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</si>
  <si>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</si>
  <si>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</si>
  <si>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</si>
  <si>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</si>
  <si>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</si>
  <si>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</si>
  <si>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</si>
  <si>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</si>
  <si>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</si>
  <si>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</si>
  <si>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</si>
  <si>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</si>
  <si>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</si>
  <si>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</si>
  <si>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</si>
  <si>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</si>
  <si>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</si>
  <si>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</si>
  <si>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</si>
  <si>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</si>
  <si>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</si>
  <si>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</si>
  <si>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</si>
  <si>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</si>
  <si>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</si>
  <si>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</si>
  <si>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</si>
  <si>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</si>
  <si>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</si>
  <si>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</si>
  <si>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</si>
  <si>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</si>
  <si>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</si>
  <si>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</si>
  <si>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</si>
  <si>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</si>
  <si>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</si>
  <si>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</si>
  <si>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</si>
  <si>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</si>
  <si>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</si>
  <si>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</si>
  <si>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</si>
  <si>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</si>
  <si>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</si>
  <si>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</si>
  <si>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</si>
  <si>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</si>
  <si>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</si>
  <si>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</si>
  <si>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</si>
  <si>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</si>
  <si>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</si>
  <si>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</si>
  <si>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</si>
  <si>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</si>
  <si>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</si>
  <si>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</si>
  <si>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</si>
  <si>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</si>
  <si>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</si>
  <si>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</si>
  <si>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</si>
  <si>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</si>
  <si>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</si>
  <si>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</si>
  <si>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</si>
  <si>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</si>
  <si>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</si>
  <si>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</si>
  <si>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</si>
  <si>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</si>
  <si>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</si>
  <si>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</si>
  <si>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</si>
  <si>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</si>
  <si>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</si>
  <si>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</si>
  <si>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</si>
  <si>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</si>
  <si>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</si>
  <si>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</si>
  <si>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</si>
  <si>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</si>
  <si>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</si>
  <si>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</si>
  <si>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</si>
  <si>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</si>
  <si>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</si>
  <si>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</si>
  <si>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</si>
  <si>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</si>
  <si>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</si>
  <si>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</si>
  <si>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</si>
  <si>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</si>
  <si>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</si>
  <si>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</si>
  <si>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</si>
  <si>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</si>
  <si>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</si>
  <si>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</si>
  <si>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</si>
  <si>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</si>
  <si>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</si>
  <si>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</si>
  <si>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</si>
  <si>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</si>
  <si>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</si>
  <si>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</si>
  <si>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</si>
  <si>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</si>
  <si>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</si>
  <si>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</si>
  <si>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</si>
  <si>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</si>
  <si>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</si>
  <si>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</si>
  <si>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</si>
  <si>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</si>
  <si>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</si>
  <si>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</si>
  <si>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</si>
  <si>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</si>
  <si>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</si>
  <si>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</si>
  <si>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</si>
  <si>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</si>
  <si>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</si>
  <si>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</si>
  <si>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</si>
  <si>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</si>
  <si>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</si>
  <si>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</si>
  <si>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</si>
  <si>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</si>
  <si>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</si>
  <si>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</si>
  <si>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</si>
  <si>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</si>
  <si>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</si>
  <si>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</si>
  <si>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</si>
  <si>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</si>
  <si>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</si>
  <si>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</si>
  <si>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</si>
  <si>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</si>
  <si>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</si>
  <si>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</si>
  <si>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</si>
  <si>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</si>
  <si>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</si>
  <si>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</si>
  <si>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</si>
  <si>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</si>
  <si>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</si>
  <si>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</si>
  <si>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</si>
  <si>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</si>
  <si>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</si>
  <si>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</si>
  <si>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</si>
  <si>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</si>
  <si>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</si>
  <si>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</si>
  <si>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</si>
  <si>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</si>
  <si>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</si>
  <si>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</si>
  <si>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</si>
  <si>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</si>
  <si>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</si>
  <si>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</si>
  <si>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</si>
  <si>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</si>
  <si>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</si>
  <si>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</si>
  <si>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</si>
  <si>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</si>
  <si>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</si>
  <si>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</si>
  <si>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</si>
  <si>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</si>
  <si>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</si>
  <si>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</si>
  <si>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</si>
  <si>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</si>
  <si>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</si>
  <si>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</si>
  <si>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</si>
  <si>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</si>
  <si>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</si>
  <si>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</si>
  <si>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</si>
  <si>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</si>
  <si>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</si>
  <si>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</si>
  <si>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</si>
  <si>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</si>
  <si>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</si>
  <si>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</si>
  <si>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</si>
  <si>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</si>
  <si>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</si>
  <si>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</si>
  <si>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</si>
  <si>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</si>
  <si>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</si>
  <si>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</si>
  <si>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</si>
  <si>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</si>
  <si>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</si>
  <si>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</si>
  <si>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</si>
  <si>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</si>
  <si>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</si>
  <si>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</si>
  <si>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</si>
  <si>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</si>
  <si>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</si>
  <si>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</si>
  <si>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</si>
  <si>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</si>
  <si>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</si>
  <si>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</si>
  <si>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</si>
  <si>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</si>
  <si>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</si>
  <si>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</si>
  <si>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</si>
  <si>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</si>
  <si>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</si>
  <si>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</si>
  <si>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</si>
  <si>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</si>
  <si>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</si>
  <si>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</si>
  <si>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</si>
  <si>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</si>
  <si>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</si>
  <si>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</si>
  <si>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</si>
  <si>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</si>
  <si>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</si>
  <si>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</si>
  <si>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</si>
  <si>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</si>
  <si>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</si>
  <si>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</si>
  <si>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</si>
  <si>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</si>
  <si>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</si>
  <si>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</si>
  <si>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</si>
  <si>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</si>
  <si>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</si>
  <si>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</si>
  <si>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</si>
  <si>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</si>
  <si>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</si>
  <si>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</si>
  <si>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</si>
  <si>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</si>
  <si>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</si>
  <si>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</si>
  <si>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</si>
  <si>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</si>
  <si>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</si>
  <si>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</si>
  <si>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</si>
  <si>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</si>
  <si>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</si>
  <si>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</si>
  <si>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</si>
  <si>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</si>
  <si>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</si>
  <si>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</si>
  <si>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</si>
  <si>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</si>
  <si>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</si>
  <si>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</si>
  <si>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</si>
  <si>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</si>
  <si>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</si>
  <si>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</si>
  <si>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</si>
  <si>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</si>
  <si>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</si>
  <si>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</si>
  <si>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</si>
  <si>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</si>
  <si>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</si>
  <si>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</si>
  <si>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</si>
  <si>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</si>
  <si>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</si>
  <si>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</si>
  <si>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</si>
  <si>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</si>
  <si>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</si>
  <si>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</si>
  <si>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</si>
  <si>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</si>
  <si>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</si>
  <si>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</si>
  <si>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</si>
  <si>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</si>
  <si>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</si>
  <si>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</si>
  <si>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</si>
  <si>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</si>
  <si>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</si>
  <si>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</si>
  <si>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</si>
  <si>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</si>
  <si>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</si>
  <si>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</si>
  <si>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</si>
  <si>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</si>
  <si>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</si>
  <si>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</si>
  <si>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</si>
  <si>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</si>
  <si>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</si>
  <si>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</si>
  <si>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</si>
  <si>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</si>
  <si>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</si>
  <si>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</si>
  <si>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</si>
  <si>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</si>
  <si>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</si>
  <si>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</si>
  <si>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</si>
  <si>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</si>
  <si>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</si>
  <si>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</si>
  <si>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</si>
  <si>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</si>
  <si>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</si>
  <si>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</si>
  <si>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</si>
  <si>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</si>
  <si>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</si>
  <si>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</si>
  <si>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</si>
  <si>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</si>
  <si>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</si>
  <si>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</si>
  <si>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</si>
  <si>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</si>
  <si>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</si>
  <si>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</si>
  <si>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</si>
  <si>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</si>
  <si>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</si>
  <si>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</si>
  <si>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</si>
  <si>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</si>
  <si>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</si>
  <si>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</si>
  <si>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</si>
  <si>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</si>
  <si>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</si>
  <si>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</si>
  <si>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</si>
  <si>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</si>
  <si>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</si>
  <si>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</si>
  <si>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</si>
  <si>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</si>
  <si>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</si>
  <si>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</si>
  <si>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</si>
  <si>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</si>
  <si>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</si>
  <si>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</si>
  <si>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</si>
  <si>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</si>
  <si>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</si>
  <si>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</si>
  <si>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</si>
  <si>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</si>
  <si>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</si>
  <si>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</si>
  <si>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</si>
  <si>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</si>
  <si>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</si>
  <si>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</si>
  <si>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</si>
  <si>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</si>
  <si>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</si>
  <si>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</si>
  <si>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</si>
  <si>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</si>
  <si>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</si>
  <si>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</si>
  <si>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</si>
  <si>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</si>
  <si>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</si>
  <si>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</si>
  <si>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</si>
  <si>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</si>
  <si>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</si>
  <si>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</si>
  <si>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</si>
  <si>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</si>
  <si>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</si>
  <si>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</si>
  <si>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</si>
  <si>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</si>
  <si>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</si>
  <si>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</si>
  <si>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</si>
  <si>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</si>
  <si>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</si>
  <si>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</si>
  <si>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</si>
  <si>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</si>
  <si>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</si>
  <si>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</si>
  <si>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</si>
  <si>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</si>
  <si>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</si>
  <si>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</si>
  <si>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</si>
  <si>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</si>
  <si>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</si>
  <si>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</si>
  <si>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</si>
  <si>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</si>
  <si>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</si>
  <si>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</si>
  <si>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</si>
  <si>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</si>
  <si>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</si>
  <si>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</si>
  <si>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</si>
  <si>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</si>
  <si>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</si>
  <si>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</si>
  <si>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</si>
  <si>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</si>
  <si>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</si>
  <si>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</si>
  <si>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</si>
  <si>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</si>
  <si>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</si>
  <si>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</si>
  <si>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</si>
  <si>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</si>
  <si>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</si>
  <si>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</si>
  <si>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</si>
  <si>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</si>
  <si>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</si>
  <si>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</si>
  <si>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</si>
  <si>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</si>
  <si>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</si>
  <si>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</si>
  <si>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</si>
  <si>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</si>
  <si>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</si>
  <si>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</si>
  <si>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</si>
  <si>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</si>
  <si>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</si>
  <si>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</si>
  <si>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</si>
  <si>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</si>
  <si>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</si>
  <si>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</si>
  <si>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</si>
  <si>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</si>
  <si>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</si>
  <si>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</si>
  <si>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</si>
  <si>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</si>
  <si>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</si>
  <si>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</si>
  <si>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</si>
  <si>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</si>
  <si>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</si>
  <si>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</si>
  <si>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</si>
  <si>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</si>
  <si>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</si>
  <si>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</si>
  <si>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</si>
  <si>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</si>
  <si>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</si>
  <si>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</si>
  <si>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</si>
  <si>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</si>
  <si>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</si>
  <si>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</si>
  <si>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</si>
  <si>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</si>
  <si>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</si>
  <si>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</si>
  <si>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</si>
  <si>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</si>
  <si>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</si>
  <si>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</si>
  <si>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</si>
  <si>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</si>
  <si>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</si>
  <si>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</si>
  <si>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</si>
  <si>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</si>
  <si>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</si>
  <si>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</si>
  <si>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</si>
  <si>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</si>
  <si>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</si>
  <si>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</si>
  <si>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</si>
  <si>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</si>
  <si>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</si>
  <si>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</si>
  <si>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</si>
  <si>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</si>
  <si>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</si>
  <si>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</si>
  <si>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</si>
  <si>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</si>
  <si>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</si>
  <si>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</si>
  <si>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</si>
  <si>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</si>
  <si>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</si>
  <si>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</si>
  <si>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</si>
  <si>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</si>
  <si>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</si>
  <si>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</si>
  <si>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</si>
  <si>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</si>
  <si>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</si>
  <si>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</si>
  <si>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</si>
  <si>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</si>
  <si>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</si>
  <si>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</si>
  <si>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</si>
  <si>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</si>
  <si>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</si>
  <si>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</si>
  <si>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</si>
  <si>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</si>
  <si>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</si>
  <si>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</si>
  <si>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</si>
  <si>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</si>
  <si>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</si>
  <si>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</si>
  <si>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</si>
  <si>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</si>
  <si>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</si>
  <si>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</si>
  <si>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</si>
  <si>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</si>
  <si>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</si>
  <si>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</si>
  <si>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</si>
  <si>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</si>
  <si>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</si>
  <si>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</si>
  <si>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</si>
  <si>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</si>
  <si>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</si>
  <si>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</si>
  <si>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</si>
  <si>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</si>
  <si>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</si>
  <si>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</si>
  <si>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</si>
  <si>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</si>
  <si>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</si>
  <si>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</si>
  <si>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</si>
  <si>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</si>
  <si>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</si>
  <si>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</si>
  <si>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</si>
  <si>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</si>
  <si>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</si>
  <si>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</si>
  <si>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</si>
  <si>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</si>
  <si>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</si>
  <si>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</si>
  <si>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</si>
  <si>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</si>
  <si>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</si>
  <si>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</si>
  <si>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</si>
  <si>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</si>
  <si>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</si>
  <si>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</si>
  <si>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</si>
  <si>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</si>
  <si>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</si>
  <si>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</si>
  <si>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</si>
  <si>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</si>
  <si>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</si>
  <si>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</si>
  <si>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</si>
  <si>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</si>
  <si>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</si>
  <si>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</si>
  <si>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</si>
  <si>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</si>
  <si>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</si>
  <si>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</si>
  <si>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</si>
  <si>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</si>
  <si>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</si>
  <si>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</si>
  <si>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</si>
  <si>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</si>
  <si>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</si>
  <si>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</si>
  <si>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</si>
  <si>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</si>
  <si>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</si>
  <si>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</si>
  <si>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</si>
  <si>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</si>
  <si>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</si>
  <si>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</si>
  <si>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</si>
  <si>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</si>
  <si>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</si>
  <si>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</si>
  <si>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</si>
  <si>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</si>
  <si>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</si>
  <si>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</si>
  <si>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</si>
  <si>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</si>
  <si>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</si>
  <si>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</si>
  <si>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</si>
  <si>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</si>
  <si>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</si>
  <si>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</si>
  <si>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</si>
  <si>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</si>
  <si>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</si>
  <si>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</si>
  <si>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</si>
  <si>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</si>
  <si>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</si>
  <si>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</si>
  <si>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</si>
  <si>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</si>
  <si>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</si>
  <si>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</si>
  <si>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</si>
  <si>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</si>
  <si>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</si>
  <si>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</si>
  <si>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</si>
  <si>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</si>
  <si>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</si>
  <si>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</si>
  <si>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</si>
  <si>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</si>
  <si>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</si>
  <si>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</si>
  <si>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</si>
  <si>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</si>
  <si>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</si>
  <si>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</si>
  <si>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</si>
  <si>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</si>
  <si>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</si>
  <si>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</si>
  <si>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</si>
  <si>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</si>
  <si>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</si>
  <si>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</si>
  <si>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</si>
  <si>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</si>
  <si>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</si>
  <si>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</si>
  <si>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</si>
  <si>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</si>
  <si>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</si>
  <si>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</si>
  <si>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</si>
  <si>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</si>
  <si>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</si>
  <si>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</si>
  <si>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</si>
  <si>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</si>
  <si>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</si>
  <si>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</si>
  <si>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</si>
  <si>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</si>
  <si>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</si>
  <si>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</si>
  <si>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</si>
  <si>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</si>
  <si>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</si>
  <si>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</si>
  <si>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</si>
  <si>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</si>
  <si>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</si>
  <si>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</si>
  <si>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</si>
  <si>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</si>
  <si>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</si>
  <si>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</si>
  <si>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</si>
  <si>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</si>
  <si>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</si>
  <si>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</si>
  <si>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</si>
  <si>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</si>
  <si>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</si>
  <si>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</si>
  <si>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</si>
  <si>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</si>
  <si>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</si>
  <si>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</si>
  <si>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</si>
  <si>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</si>
  <si>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</si>
  <si>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</si>
  <si>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</si>
  <si>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</si>
  <si>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</si>
  <si>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</si>
  <si>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</si>
  <si>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</si>
  <si>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</si>
  <si>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</si>
  <si>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</si>
  <si>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</si>
  <si>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</si>
  <si>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</si>
  <si>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</si>
  <si>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</si>
  <si>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</si>
  <si>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</si>
  <si>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</si>
  <si>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</si>
  <si>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</si>
  <si>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</si>
  <si>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</si>
  <si>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</si>
  <si>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</si>
  <si>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</si>
  <si>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</si>
  <si>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</si>
  <si>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</si>
  <si>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</si>
  <si>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</si>
  <si>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</si>
  <si>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</si>
  <si>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</si>
  <si>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</si>
  <si>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</si>
  <si>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</si>
  <si>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</si>
  <si>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</si>
  <si>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</si>
  <si>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</si>
  <si>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</si>
  <si>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</si>
  <si>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</si>
  <si>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</si>
  <si>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</si>
  <si>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</si>
  <si>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</si>
  <si>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</si>
  <si>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</si>
  <si>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</si>
  <si>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</si>
  <si>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</si>
  <si>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</si>
  <si>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</si>
  <si>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</si>
  <si>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</si>
  <si>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</si>
  <si>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</si>
  <si>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</si>
  <si>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</si>
  <si>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</si>
  <si>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</si>
  <si>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</si>
  <si>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</si>
  <si>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</si>
  <si>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</si>
  <si>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</si>
  <si>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</si>
  <si>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</si>
  <si>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</si>
  <si>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</si>
  <si>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</si>
  <si>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</si>
  <si>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</si>
  <si>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</si>
  <si>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</si>
  <si>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</si>
  <si>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</si>
  <si>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</si>
  <si>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</si>
  <si>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</si>
  <si>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</si>
  <si>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</si>
  <si>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</si>
  <si>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</si>
  <si>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</si>
  <si>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</si>
  <si>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</si>
  <si>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</si>
  <si>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</si>
  <si>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</si>
  <si>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</si>
  <si>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</si>
  <si>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</si>
  <si>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</si>
  <si>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</si>
  <si>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</si>
  <si>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</si>
  <si>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</si>
  <si>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</si>
  <si>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</si>
  <si>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</si>
  <si>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</si>
  <si>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</si>
  <si>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</si>
  <si>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</si>
  <si>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</si>
  <si>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</si>
  <si>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</si>
  <si>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</si>
  <si>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</si>
  <si>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</si>
  <si>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</si>
  <si>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</si>
  <si>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</si>
  <si>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</si>
  <si>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</si>
  <si>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</si>
  <si>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</si>
  <si>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</si>
  <si>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</si>
  <si>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</si>
  <si>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</si>
  <si>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</si>
  <si>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</si>
  <si>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</si>
  <si>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</si>
  <si>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</si>
  <si>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</si>
  <si>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</si>
  <si>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</si>
  <si>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</si>
  <si>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</si>
  <si>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</si>
  <si>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</si>
  <si>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</si>
  <si>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</si>
  <si>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</si>
  <si>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</si>
  <si>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</si>
  <si>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</si>
  <si>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</si>
  <si>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</si>
  <si>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</si>
  <si>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</si>
  <si>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</si>
  <si>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</si>
  <si>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</si>
  <si>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</si>
  <si>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</si>
  <si>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</si>
  <si>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</si>
  <si>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</si>
  <si>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</si>
  <si>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</si>
  <si>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</si>
  <si>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</si>
  <si>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</si>
  <si>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</si>
  <si>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</si>
  <si>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</si>
  <si>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</si>
  <si>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</si>
  <si>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</si>
  <si>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</si>
  <si>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</si>
  <si>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</si>
  <si>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</si>
  <si>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</si>
  <si>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</si>
  <si>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</si>
  <si>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</si>
  <si>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</si>
  <si>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</si>
  <si>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</si>
  <si>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</si>
  <si>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</si>
  <si>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</si>
  <si>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</si>
  <si>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</si>
  <si>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</si>
  <si>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</si>
  <si>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</si>
  <si>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</si>
  <si>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</si>
  <si>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</si>
  <si>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</si>
  <si>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</si>
  <si>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</si>
  <si>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</si>
  <si>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</si>
  <si>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</si>
  <si>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</si>
  <si>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</si>
  <si>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</si>
  <si>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</si>
  <si>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</si>
  <si>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</si>
  <si>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</si>
  <si>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</si>
  <si>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</si>
  <si>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</si>
  <si>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</si>
  <si>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</si>
  <si>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</si>
  <si>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</si>
  <si>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</si>
  <si>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</si>
  <si>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</si>
  <si>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</si>
  <si>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</si>
  <si>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</si>
  <si>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</si>
  <si>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</si>
  <si>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</si>
  <si>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</si>
  <si>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</si>
  <si>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</si>
  <si>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</si>
  <si>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</si>
  <si>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</si>
  <si>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</si>
  <si>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</si>
  <si>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</si>
  <si>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</si>
  <si>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</si>
  <si>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</si>
  <si>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</si>
  <si>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</si>
  <si>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</si>
  <si>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</si>
  <si>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</si>
  <si>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</si>
  <si>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</si>
  <si>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</si>
  <si>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</si>
  <si>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</si>
  <si>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</si>
  <si>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</si>
  <si>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</si>
  <si>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</si>
  <si>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</si>
  <si>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</si>
  <si>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</si>
  <si>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</si>
  <si>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</si>
  <si>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</si>
  <si>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</si>
  <si>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</si>
  <si>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</si>
  <si>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</si>
  <si>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</si>
  <si>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</si>
  <si>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</si>
  <si>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</si>
  <si>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</si>
  <si>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</si>
  <si>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</si>
  <si>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</si>
  <si>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</si>
  <si>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</si>
  <si>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</si>
  <si>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</si>
  <si>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</si>
  <si>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</si>
  <si>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</si>
  <si>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</si>
  <si>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</si>
  <si>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</si>
  <si>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</si>
  <si>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</si>
  <si>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</si>
  <si>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</si>
  <si>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</si>
  <si>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</si>
  <si>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</si>
  <si>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</si>
  <si>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</si>
  <si>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</si>
  <si>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</si>
  <si>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</si>
  <si>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</si>
  <si>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</si>
  <si>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</si>
  <si>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</si>
  <si>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</si>
  <si>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</si>
  <si>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</si>
  <si>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</si>
  <si>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</si>
  <si>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</si>
  <si>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</si>
  <si>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</si>
  <si>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</si>
  <si>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</si>
  <si>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</si>
  <si>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</si>
  <si>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</si>
  <si>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</si>
  <si>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</si>
  <si>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</si>
  <si>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</si>
  <si>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</si>
  <si>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</si>
  <si>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</si>
  <si>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</si>
  <si>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</si>
  <si>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</si>
  <si>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</si>
  <si>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</si>
  <si>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</si>
  <si>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</si>
  <si>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</si>
  <si>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</si>
  <si>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</si>
  <si>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</si>
  <si>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</si>
  <si>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</si>
  <si>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</si>
  <si>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</si>
  <si>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</si>
  <si>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</si>
  <si>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</si>
  <si>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</si>
  <si>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</si>
  <si>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</si>
  <si>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</si>
  <si>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</si>
  <si>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</si>
  <si>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</si>
  <si>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</si>
  <si>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</si>
  <si>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</si>
  <si>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</si>
  <si>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</si>
  <si>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</si>
  <si>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</si>
  <si>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</si>
  <si>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</si>
  <si>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</si>
  <si>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</si>
  <si>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</si>
  <si>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</si>
  <si>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</si>
  <si>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</si>
  <si>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</si>
  <si>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</si>
  <si>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</si>
  <si>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</si>
  <si>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</si>
  <si>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</si>
  <si>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</si>
  <si>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</si>
  <si>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</si>
  <si>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</si>
  <si>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</si>
  <si>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</si>
  <si>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</si>
  <si>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</si>
  <si>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</si>
  <si>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</si>
  <si>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</si>
  <si>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</si>
  <si>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</si>
  <si>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</si>
  <si>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</si>
  <si>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</si>
  <si>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</si>
  <si>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</si>
  <si>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</si>
  <si>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</si>
  <si>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</si>
  <si>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</si>
  <si>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</si>
  <si>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</si>
  <si>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</si>
  <si>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</si>
  <si>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</si>
  <si>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</si>
  <si>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</si>
  <si>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</si>
  <si>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</si>
  <si>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</si>
  <si>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</si>
  <si>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</si>
  <si>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</si>
  <si>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</si>
  <si>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</si>
  <si>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</si>
  <si>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</si>
  <si>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</si>
  <si>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</si>
  <si>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</si>
  <si>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</si>
  <si>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</si>
  <si>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</si>
  <si>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</si>
  <si>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</si>
  <si>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</si>
  <si>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</si>
  <si>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</si>
  <si>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</si>
  <si>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</si>
  <si>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</si>
  <si>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</si>
  <si>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</si>
  <si>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</si>
  <si>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</si>
  <si>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</si>
  <si>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</si>
  <si>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</si>
  <si>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</si>
  <si>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</si>
  <si>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</si>
  <si>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</si>
  <si>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</si>
  <si>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</si>
  <si>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</si>
  <si>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</si>
  <si>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</si>
  <si>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</si>
  <si>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</si>
  <si>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</si>
  <si>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</si>
  <si>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</si>
  <si>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</si>
  <si>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</si>
  <si>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</si>
  <si>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</si>
  <si>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</si>
  <si>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</si>
  <si>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</si>
  <si>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</si>
  <si>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</si>
  <si>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</si>
  <si>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</si>
  <si>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</si>
  <si>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</si>
  <si>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</si>
  <si>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</si>
  <si>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</si>
  <si>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</si>
  <si>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</si>
  <si>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</si>
  <si>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</si>
  <si>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</si>
  <si>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</si>
  <si>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</si>
  <si>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</si>
  <si>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</si>
  <si>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</si>
  <si>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</si>
  <si>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</si>
  <si>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</si>
  <si>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</si>
  <si>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</si>
  <si>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</si>
  <si>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</si>
  <si>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</si>
  <si>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</si>
  <si>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</si>
  <si>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</si>
  <si>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</si>
  <si>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</si>
  <si>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</si>
  <si>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</si>
  <si>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</si>
  <si>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</si>
  <si>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</si>
  <si>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</si>
  <si>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</si>
  <si>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</si>
  <si>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</si>
  <si>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</si>
  <si>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</si>
  <si>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</si>
  <si>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</si>
  <si>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</si>
  <si>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</si>
  <si>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</si>
  <si>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</si>
  <si>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</si>
  <si>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</si>
  <si>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</si>
  <si>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</si>
  <si>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</si>
  <si>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</si>
  <si>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</si>
  <si>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</si>
  <si>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</si>
  <si>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</si>
  <si>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</si>
  <si>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</si>
  <si>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</si>
  <si>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</si>
  <si>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</si>
  <si>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</si>
  <si>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</si>
  <si>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</si>
  <si>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</si>
  <si>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</si>
  <si>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</si>
  <si>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</si>
  <si>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</si>
  <si>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</si>
  <si>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</si>
  <si>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</si>
  <si>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</si>
  <si>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</si>
  <si>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</si>
  <si>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</si>
  <si>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</si>
  <si>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</si>
  <si>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</si>
  <si>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</si>
  <si>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</si>
  <si>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</si>
  <si>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</si>
  <si>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</si>
  <si>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</si>
  <si>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</si>
  <si>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</si>
  <si>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</si>
  <si>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</si>
  <si>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</si>
  <si>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</si>
  <si>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</si>
  <si>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</si>
  <si>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</si>
  <si>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</si>
  <si>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</si>
  <si>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</si>
  <si>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</si>
  <si>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</si>
  <si>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</si>
  <si>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</si>
  <si>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</si>
  <si>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</si>
  <si>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</si>
  <si>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</si>
  <si>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</si>
  <si>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</si>
  <si>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</si>
  <si>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</si>
  <si>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</si>
  <si>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</si>
  <si>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</si>
  <si>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</si>
  <si>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</si>
  <si>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</si>
  <si>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</si>
  <si>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</si>
  <si>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</si>
  <si>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</si>
  <si>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</si>
  <si>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</si>
  <si>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</si>
  <si>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</si>
  <si>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</si>
  <si>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</si>
  <si>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</si>
  <si>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</si>
  <si>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</si>
  <si>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</si>
  <si>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</si>
  <si>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</si>
  <si>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</si>
  <si>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</si>
  <si>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</si>
  <si>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</si>
  <si>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</si>
  <si>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</si>
  <si>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</si>
  <si>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</si>
  <si>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</si>
  <si>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</si>
  <si>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</si>
  <si>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</si>
  <si>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</si>
  <si>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</si>
  <si>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</si>
  <si>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</si>
  <si>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</si>
  <si>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</si>
  <si>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</si>
  <si>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</si>
  <si>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</si>
  <si>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</si>
  <si>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</si>
  <si>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</si>
  <si>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</si>
  <si>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</si>
  <si>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</si>
  <si>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</si>
  <si>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</si>
  <si>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</si>
  <si>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</si>
  <si>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</si>
  <si>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</si>
  <si>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</si>
  <si>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</si>
  <si>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</si>
  <si>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</si>
  <si>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</si>
  <si>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</si>
  <si>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</si>
  <si>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</si>
  <si>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</si>
  <si>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</si>
  <si>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</si>
  <si>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</si>
  <si>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</si>
  <si>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</si>
  <si>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</si>
  <si>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</si>
  <si>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</si>
  <si>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</si>
  <si>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</si>
  <si>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</si>
  <si>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</si>
  <si>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</si>
  <si>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</si>
  <si>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</si>
  <si>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</si>
  <si>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</si>
  <si>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</si>
  <si>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</si>
  <si>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</si>
  <si>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</si>
  <si>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</si>
  <si>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</si>
  <si>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</si>
  <si>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</si>
  <si>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</si>
  <si>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</si>
  <si>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</si>
  <si>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</si>
  <si>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</si>
  <si>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</si>
  <si>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</si>
  <si>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</si>
  <si>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</si>
  <si>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</si>
  <si>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</si>
  <si>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</si>
  <si>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</si>
  <si>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</si>
  <si>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</si>
  <si>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</si>
  <si>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</si>
  <si>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</si>
  <si>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</si>
  <si>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</si>
  <si>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</si>
  <si>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</si>
  <si>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</si>
  <si>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</si>
  <si>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</si>
  <si>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</si>
  <si>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</si>
  <si>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</si>
  <si>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</si>
  <si>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</si>
  <si>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</si>
  <si>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</si>
  <si>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</si>
  <si>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</si>
  <si>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</si>
  <si>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</si>
  <si>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</si>
  <si>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</si>
  <si>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</si>
  <si>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</si>
  <si>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</si>
  <si>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</si>
  <si>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</si>
  <si>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</si>
  <si>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</si>
  <si>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</si>
  <si>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</si>
  <si>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</si>
  <si>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</si>
  <si>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</si>
  <si>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</si>
  <si>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</si>
  <si>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</si>
  <si>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</si>
  <si>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</si>
  <si>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</si>
  <si>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</si>
  <si>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</si>
  <si>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</si>
  <si>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</si>
  <si>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</si>
  <si>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</si>
  <si>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</si>
  <si>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</si>
  <si>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</si>
  <si>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</si>
  <si>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</si>
  <si>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</si>
  <si>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</si>
  <si>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</si>
  <si>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</si>
  <si>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</si>
  <si>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</si>
  <si>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</si>
  <si>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</si>
  <si>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</si>
  <si>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</si>
  <si>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</si>
  <si>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</si>
  <si>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</si>
  <si>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</si>
  <si>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</si>
  <si>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</si>
  <si>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</si>
  <si>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</si>
  <si>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</si>
  <si>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</si>
  <si>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</si>
  <si>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</si>
  <si>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</si>
  <si>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</si>
  <si>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</si>
  <si>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</si>
  <si>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</si>
  <si>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</si>
  <si>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</si>
  <si>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</si>
  <si>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</si>
  <si>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</si>
  <si>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</si>
  <si>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</si>
  <si>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</si>
  <si>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</si>
  <si>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</si>
  <si>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</si>
  <si>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</si>
  <si>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</si>
  <si>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</si>
  <si>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</si>
  <si>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</si>
  <si>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</si>
  <si>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</si>
  <si>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</si>
  <si>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</si>
  <si>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</si>
  <si>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</si>
  <si>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</si>
  <si>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</si>
  <si>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</si>
  <si>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</si>
  <si>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</si>
  <si>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</si>
  <si>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</si>
  <si>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</si>
  <si>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</si>
  <si>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</si>
  <si>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</si>
  <si>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</si>
  <si>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</si>
  <si>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</si>
  <si>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</si>
  <si>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</si>
  <si>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</si>
  <si>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</si>
  <si>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</si>
  <si>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</si>
  <si>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</si>
  <si>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</si>
  <si>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</si>
  <si>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</si>
  <si>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</si>
  <si>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</si>
  <si>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</si>
  <si>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</si>
  <si>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</si>
  <si>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</si>
  <si>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</si>
  <si>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</si>
  <si>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</si>
  <si>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</si>
  <si>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</si>
  <si>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</si>
  <si>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</si>
  <si>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</si>
  <si>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</si>
  <si>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</si>
  <si>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</si>
  <si>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</si>
  <si>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</si>
  <si>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</si>
  <si>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</si>
  <si>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</si>
  <si>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</si>
  <si>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</si>
  <si>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</si>
  <si>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</si>
  <si>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</si>
  <si>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</si>
  <si>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</si>
  <si>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</si>
  <si>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</si>
  <si>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</si>
  <si>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</si>
  <si>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</si>
  <si>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</si>
  <si>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</si>
  <si>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</si>
  <si>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</si>
  <si>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</si>
  <si>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</si>
  <si>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</si>
  <si>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</si>
  <si>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</si>
  <si>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</si>
  <si>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</si>
  <si>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</si>
  <si>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</si>
  <si>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</si>
  <si>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</si>
  <si>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</si>
  <si>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</si>
  <si>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</si>
  <si>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</si>
  <si>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</si>
  <si>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</si>
  <si>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</si>
  <si>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</si>
  <si>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</si>
  <si>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</si>
  <si>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</si>
  <si>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</si>
  <si>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</si>
  <si>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</si>
  <si>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</si>
  <si>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</si>
  <si>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</si>
  <si>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</si>
  <si>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</si>
  <si>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</si>
  <si>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</si>
  <si>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</si>
  <si>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</si>
  <si>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</si>
  <si>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</si>
  <si>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</si>
  <si>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</si>
  <si>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</si>
  <si>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</si>
  <si>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</si>
  <si>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</si>
  <si>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</si>
  <si>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</si>
  <si>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</si>
  <si>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</si>
  <si>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</si>
  <si>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</si>
  <si>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</si>
  <si>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</si>
  <si>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</si>
  <si>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</si>
  <si>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</si>
  <si>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</si>
  <si>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</si>
  <si>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</si>
  <si>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</si>
  <si>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</si>
  <si>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</si>
  <si>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</si>
  <si>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</si>
  <si>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</si>
  <si>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</si>
  <si>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</si>
  <si>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</si>
  <si>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</si>
  <si>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</si>
  <si>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</si>
  <si>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</si>
  <si>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</si>
  <si>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</si>
  <si>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</si>
  <si>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</si>
  <si>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</si>
  <si>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</si>
  <si>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</si>
  <si>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</si>
  <si>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</si>
  <si>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</si>
  <si>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</si>
  <si>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</si>
  <si>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</si>
  <si>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</si>
  <si>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</si>
  <si>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</si>
  <si>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</si>
  <si>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</si>
  <si>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</si>
  <si>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</si>
  <si>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</si>
  <si>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</si>
  <si>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</si>
  <si>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</si>
  <si>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</si>
  <si>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</si>
  <si>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</si>
  <si>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</si>
  <si>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</si>
  <si>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</si>
  <si>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</si>
  <si>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</si>
  <si>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</si>
  <si>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</si>
  <si>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</si>
  <si>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</si>
  <si>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</si>
  <si>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</si>
  <si>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</si>
  <si>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</si>
  <si>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</si>
  <si>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</si>
  <si>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</si>
  <si>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</si>
  <si>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</si>
  <si>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</si>
  <si>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</si>
  <si>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</si>
  <si>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</si>
  <si>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</si>
  <si>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</si>
  <si>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</si>
  <si>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</si>
  <si>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</si>
  <si>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</si>
  <si>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</si>
  <si>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</si>
  <si>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</si>
  <si>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</si>
  <si>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</si>
  <si>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</si>
  <si>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</si>
  <si>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</si>
  <si>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</si>
  <si>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</si>
  <si>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</si>
  <si>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</si>
  <si>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</si>
  <si>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</si>
  <si>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</si>
  <si>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</si>
  <si>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</si>
  <si>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</si>
  <si>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</si>
  <si>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</si>
  <si>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</si>
  <si>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</si>
  <si>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</si>
  <si>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</si>
  <si>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</si>
  <si>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</si>
  <si>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</si>
  <si>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</si>
  <si>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</si>
  <si>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</si>
  <si>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</si>
  <si>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</si>
  <si>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</si>
  <si>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</si>
  <si>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</si>
  <si>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</si>
  <si>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</si>
  <si>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</si>
  <si>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</si>
  <si>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</si>
  <si>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</si>
  <si>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</si>
  <si>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</si>
  <si>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</si>
  <si>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</si>
  <si>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</si>
  <si>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</si>
  <si>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</si>
  <si>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</si>
  <si>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</si>
  <si>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</si>
  <si>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</si>
  <si>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</si>
  <si>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</si>
  <si>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</si>
  <si>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</si>
  <si>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</si>
  <si>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</si>
  <si>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</si>
  <si>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</si>
  <si>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</si>
  <si>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</si>
  <si>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</si>
  <si>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</si>
  <si>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</si>
  <si>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</si>
  <si>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</si>
  <si>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</si>
  <si>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</si>
  <si>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</si>
  <si>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</si>
  <si>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</si>
  <si>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</si>
  <si>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</si>
  <si>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</si>
  <si>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</si>
  <si>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</si>
  <si>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</si>
  <si>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</si>
  <si>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</si>
  <si>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</si>
  <si>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</si>
  <si>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</si>
  <si>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</si>
  <si>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</si>
  <si>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</si>
  <si>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</si>
  <si>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</si>
  <si>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</si>
  <si>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</si>
  <si>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</si>
  <si>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</si>
  <si>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</si>
  <si>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</si>
  <si>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</si>
  <si>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</si>
  <si>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</si>
  <si>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</si>
  <si>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</si>
  <si>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</si>
  <si>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</si>
  <si>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</si>
  <si>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</si>
  <si>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</si>
  <si>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</si>
  <si>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</si>
  <si>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</si>
  <si>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</si>
  <si>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</si>
  <si>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</si>
  <si>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</si>
  <si>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</si>
  <si>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</si>
  <si>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</si>
  <si>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</si>
  <si>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</si>
  <si>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</si>
  <si>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</si>
  <si>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</si>
  <si>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</si>
  <si>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</si>
  <si>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</si>
  <si>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</si>
  <si>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</si>
  <si>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</si>
  <si>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</si>
  <si>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</si>
  <si>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</si>
  <si>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</si>
  <si>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</si>
  <si>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</si>
  <si>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</si>
  <si>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</si>
  <si>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</si>
  <si>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</si>
  <si>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</si>
  <si>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</si>
  <si>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</si>
  <si>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</si>
  <si>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</si>
  <si>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</si>
  <si>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</si>
  <si>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</si>
  <si>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</si>
  <si>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</si>
  <si>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</si>
  <si>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</si>
  <si>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</si>
  <si>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</si>
  <si>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</si>
  <si>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</si>
  <si>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</si>
  <si>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</si>
  <si>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</si>
  <si>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</si>
  <si>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</si>
  <si>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</si>
  <si>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</si>
  <si>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</si>
  <si>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</si>
  <si>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</si>
  <si>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</si>
  <si>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</si>
  <si>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</si>
  <si>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</si>
  <si>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</si>
  <si>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</si>
  <si>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</si>
  <si>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</si>
  <si>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</si>
  <si>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</si>
  <si>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</si>
  <si>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</si>
  <si>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</si>
  <si>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</si>
  <si>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</si>
  <si>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</si>
  <si>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</si>
  <si>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</si>
  <si>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</si>
  <si>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</si>
  <si>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</si>
  <si>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</si>
  <si>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</si>
  <si>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</si>
  <si>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</si>
  <si>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</si>
  <si>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</si>
  <si>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</si>
  <si>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</si>
  <si>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</si>
  <si>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</si>
  <si>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</si>
  <si>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</si>
  <si>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</si>
  <si>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</si>
  <si>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</si>
  <si>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</si>
  <si>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</si>
  <si>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</si>
  <si>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</si>
  <si>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</si>
  <si>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</si>
  <si>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</si>
  <si>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</si>
  <si>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</si>
  <si>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</si>
  <si>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</si>
  <si>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</si>
  <si>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</si>
  <si>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</si>
  <si>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</si>
  <si>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</si>
  <si>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</si>
  <si>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</si>
  <si>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</si>
  <si>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</si>
  <si>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</si>
  <si>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</si>
  <si>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</si>
  <si>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</si>
  <si>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</si>
  <si>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</si>
  <si>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</si>
  <si>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</si>
  <si>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</si>
  <si>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</si>
  <si>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</si>
  <si>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</si>
  <si>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</si>
  <si>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</si>
  <si>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</si>
  <si>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</si>
  <si>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</si>
  <si>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</si>
  <si>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</si>
  <si>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</si>
  <si>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</si>
  <si>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</si>
  <si>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</si>
  <si>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</si>
  <si>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</si>
  <si>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</si>
  <si>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</si>
  <si>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</si>
  <si>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</si>
  <si>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</si>
  <si>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</si>
  <si>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</si>
  <si>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</si>
  <si>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</si>
  <si>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</si>
  <si>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</si>
  <si>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</si>
  <si>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</si>
  <si>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</si>
  <si>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</si>
  <si>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</si>
  <si>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</si>
  <si>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</si>
  <si>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</si>
  <si>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</si>
  <si>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</si>
  <si>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</si>
  <si>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</si>
  <si>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</si>
  <si>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</si>
  <si>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</si>
  <si>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</si>
  <si>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</si>
  <si>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</si>
  <si>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</si>
  <si>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</si>
  <si>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</si>
  <si>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</si>
  <si>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</si>
  <si>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</si>
  <si>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</si>
  <si>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</si>
  <si>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</si>
  <si>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</si>
  <si>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</si>
  <si>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</si>
  <si>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</si>
  <si>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</si>
  <si>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</si>
  <si>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</si>
  <si>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</si>
  <si>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</si>
  <si>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</si>
  <si>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</si>
  <si>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</si>
  <si>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</si>
  <si>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</si>
  <si>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</si>
  <si>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</si>
  <si>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</si>
  <si>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</si>
  <si>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</si>
  <si>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</si>
  <si>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</si>
  <si>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</si>
  <si>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</si>
  <si>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</si>
  <si>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</si>
  <si>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</si>
  <si>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</si>
  <si>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</si>
  <si>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</si>
  <si>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</si>
  <si>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</si>
  <si>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</si>
  <si>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</si>
  <si>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</si>
  <si>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</si>
  <si>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</si>
  <si>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</si>
  <si>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</si>
  <si>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</si>
  <si>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</si>
  <si>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</si>
  <si>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</si>
  <si>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</si>
  <si>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</si>
  <si>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</si>
  <si>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</si>
  <si>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</si>
  <si>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</si>
  <si>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</si>
  <si>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</si>
  <si>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</si>
  <si>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</si>
  <si>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</si>
  <si>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</si>
  <si>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</si>
  <si>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</si>
  <si>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</si>
  <si>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</si>
  <si>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</si>
  <si>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</si>
  <si>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</si>
  <si>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</si>
  <si>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</si>
  <si>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</si>
  <si>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</si>
  <si>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</si>
  <si>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</si>
  <si>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</si>
  <si>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</si>
  <si>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</si>
  <si>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</si>
  <si>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</si>
  <si>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</si>
  <si>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</si>
  <si>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</si>
  <si>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</si>
  <si>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</si>
  <si>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</si>
  <si>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</si>
  <si>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</si>
  <si>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</si>
  <si>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</si>
  <si>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</si>
  <si>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</si>
  <si>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</si>
  <si>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</si>
  <si>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</si>
  <si>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</si>
  <si>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</si>
  <si>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</si>
  <si>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</si>
  <si>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</si>
  <si>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</si>
  <si>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</si>
  <si>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</si>
  <si>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</si>
  <si>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</si>
  <si>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</si>
  <si>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</si>
  <si>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</si>
  <si>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</si>
  <si>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</si>
  <si>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</si>
  <si>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</si>
  <si>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</si>
  <si>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</si>
  <si>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</si>
  <si>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</si>
  <si>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</si>
  <si>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</si>
  <si>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</si>
  <si>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</si>
  <si>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</si>
  <si>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</si>
  <si>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</si>
  <si>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</si>
  <si>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</si>
  <si>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</si>
  <si>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</si>
  <si>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</si>
  <si>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</si>
  <si>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</si>
  <si>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</si>
  <si>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</si>
  <si>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</si>
  <si>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</si>
  <si>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</si>
  <si>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</si>
  <si>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</si>
  <si>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</si>
  <si>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</si>
  <si>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</si>
  <si>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</si>
  <si>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</si>
  <si>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</si>
  <si>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</si>
  <si>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</si>
  <si>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</si>
  <si>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</si>
  <si>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</si>
  <si>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</si>
  <si>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</si>
  <si>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</si>
  <si>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</si>
  <si>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</si>
  <si>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</si>
  <si>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</si>
  <si>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</si>
  <si>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</si>
  <si>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</si>
  <si>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</si>
  <si>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</si>
  <si>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</si>
  <si>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</si>
  <si>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</si>
  <si>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</si>
  <si>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</si>
  <si>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</si>
  <si>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</si>
  <si>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</si>
  <si>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</si>
  <si>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</si>
  <si>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</si>
  <si>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</si>
  <si>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</si>
  <si>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</si>
  <si>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</si>
  <si>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</si>
  <si>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</si>
  <si>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</si>
  <si>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</si>
  <si>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</si>
  <si>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</si>
  <si>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</si>
  <si>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</si>
  <si>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</si>
  <si>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</si>
  <si>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</si>
  <si>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</si>
  <si>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</si>
  <si>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</si>
  <si>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</si>
  <si>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</si>
  <si>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</si>
  <si>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</si>
  <si>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</si>
  <si>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</si>
  <si>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</si>
  <si>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</si>
  <si>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</si>
  <si>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</si>
  <si>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</si>
  <si>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</si>
  <si>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</si>
  <si>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</si>
  <si>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</si>
  <si>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</si>
  <si>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</si>
  <si>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</si>
  <si>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</si>
  <si>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</si>
  <si>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</si>
  <si>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</si>
  <si>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</si>
  <si>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</si>
  <si>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</si>
  <si>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</si>
  <si>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</si>
  <si>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</si>
  <si>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</si>
  <si>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</si>
  <si>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</si>
  <si>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</si>
  <si>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</si>
  <si>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</si>
  <si>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</si>
  <si>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</si>
  <si>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</si>
  <si>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</si>
  <si>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</si>
  <si>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</si>
  <si>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</si>
  <si>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</si>
  <si>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</si>
  <si>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</si>
  <si>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</si>
  <si>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</si>
  <si>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</si>
  <si>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</si>
  <si>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</si>
  <si>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</si>
  <si>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</si>
  <si>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</si>
  <si>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</si>
  <si>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</si>
  <si>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</si>
  <si>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</si>
  <si>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</si>
  <si>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</si>
  <si>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</si>
  <si>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</si>
  <si>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</si>
  <si>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</si>
  <si>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</si>
  <si>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</si>
  <si>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</si>
  <si>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</si>
  <si>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</si>
  <si>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</si>
  <si>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</si>
  <si>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</si>
  <si>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</si>
  <si>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</si>
  <si>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</si>
  <si>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</si>
  <si>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</si>
  <si>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</si>
  <si>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</si>
  <si>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</si>
  <si>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</si>
  <si>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</si>
  <si>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</si>
  <si>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</si>
  <si>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</si>
  <si>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</si>
  <si>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</si>
  <si>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</si>
  <si>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</si>
  <si>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</si>
  <si>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</si>
  <si>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</si>
  <si>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</si>
  <si>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</si>
  <si>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</si>
  <si>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</si>
  <si>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</si>
  <si>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</si>
  <si>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</si>
  <si>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</si>
  <si>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</si>
  <si>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</si>
  <si>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</si>
  <si>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</si>
  <si>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</si>
  <si>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</si>
  <si>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</si>
  <si>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</si>
  <si>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</si>
  <si>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</si>
  <si>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</si>
  <si>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</si>
  <si>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</si>
  <si>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</si>
  <si>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</si>
  <si>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</si>
  <si>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</si>
  <si>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</si>
  <si>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</si>
  <si>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</si>
  <si>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</si>
  <si>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</si>
  <si>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</si>
  <si>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</si>
  <si>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</si>
  <si>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</si>
  <si>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</si>
  <si>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</si>
  <si>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</si>
  <si>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</si>
  <si>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</si>
  <si>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</si>
  <si>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</si>
  <si>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</si>
  <si>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</si>
  <si>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</si>
  <si>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</si>
  <si>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</si>
  <si>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</si>
  <si>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</si>
  <si>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</si>
  <si>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</si>
  <si>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</si>
  <si>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</si>
  <si>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</si>
  <si>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</si>
  <si>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</si>
  <si>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</si>
  <si>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</si>
  <si>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</si>
  <si>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</si>
  <si>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</si>
  <si>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</si>
  <si>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</si>
  <si>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</si>
  <si>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</si>
  <si>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</si>
  <si>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</si>
  <si>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</si>
  <si>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</si>
  <si>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</si>
  <si>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</si>
  <si>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</si>
  <si>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</si>
  <si>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</si>
  <si>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</si>
  <si>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</si>
  <si>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</si>
  <si>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</si>
  <si>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</si>
  <si>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</si>
  <si>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</si>
  <si>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</si>
  <si>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</si>
  <si>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</si>
  <si>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</si>
  <si>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</si>
  <si>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</si>
  <si>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</si>
  <si>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</si>
  <si>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</si>
  <si>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</si>
  <si>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</si>
  <si>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</si>
  <si>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</si>
  <si>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</si>
  <si>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</si>
  <si>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</si>
  <si>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</si>
  <si>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</si>
  <si>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</si>
  <si>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</si>
  <si>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</si>
  <si>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</si>
  <si>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</si>
  <si>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</si>
  <si>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</si>
  <si>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</si>
  <si>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</si>
  <si>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</si>
  <si>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</si>
  <si>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</si>
  <si>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</si>
  <si>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</si>
  <si>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</si>
  <si>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</si>
  <si>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</si>
  <si>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</si>
  <si>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</si>
  <si>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</si>
  <si>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</si>
  <si>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</si>
  <si>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</si>
  <si>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</si>
  <si>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</si>
  <si>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</si>
  <si>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</si>
  <si>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</si>
  <si>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</si>
  <si>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</si>
  <si>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</si>
  <si>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</si>
  <si>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</si>
  <si>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</si>
  <si>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</si>
  <si>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</si>
  <si>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</si>
  <si>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</si>
  <si>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</si>
  <si>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</si>
  <si>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</si>
  <si>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</si>
  <si>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</si>
  <si>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</si>
  <si>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</si>
  <si>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</si>
  <si>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</si>
  <si>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</si>
  <si>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</si>
  <si>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</si>
  <si>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</si>
  <si>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</si>
  <si>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</si>
  <si>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</si>
  <si>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</si>
  <si>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</si>
  <si>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</si>
  <si>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</si>
  <si>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</si>
  <si>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</si>
  <si>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</si>
  <si>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</si>
  <si>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</si>
  <si>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</si>
  <si>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</si>
  <si>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</si>
  <si>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</si>
  <si>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</si>
  <si>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</si>
  <si>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</si>
  <si>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</si>
  <si>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</si>
  <si>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</si>
  <si>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</si>
  <si>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</si>
  <si>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</si>
  <si>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</si>
  <si>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</si>
  <si>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</si>
  <si>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</si>
  <si>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</si>
  <si>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</si>
  <si>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</si>
  <si>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</si>
  <si>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</si>
  <si>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</si>
  <si>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</si>
  <si>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</si>
  <si>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</si>
  <si>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</si>
  <si>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</si>
  <si>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</si>
  <si>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</si>
  <si>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</si>
  <si>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</si>
  <si>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</si>
  <si>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</si>
  <si>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</si>
  <si>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</si>
  <si>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</si>
  <si>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</si>
  <si>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</si>
  <si>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</si>
  <si>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</si>
  <si>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</si>
  <si>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</si>
  <si>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</si>
  <si>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</si>
  <si>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</si>
  <si>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</si>
  <si>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</si>
  <si>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</si>
  <si>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</si>
  <si>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</si>
  <si>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</si>
  <si>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</si>
  <si>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</si>
  <si>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</si>
  <si>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</si>
  <si>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</si>
  <si>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</si>
  <si>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</si>
  <si>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</si>
  <si>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</si>
  <si>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</si>
  <si>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</si>
  <si>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</si>
  <si>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</si>
  <si>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</si>
  <si>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</si>
  <si>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</si>
  <si>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</si>
  <si>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</si>
  <si>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</si>
  <si>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</si>
  <si>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</si>
  <si>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</si>
  <si>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</si>
  <si>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</si>
  <si>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</si>
  <si>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</si>
  <si>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</si>
  <si>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</si>
  <si>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</si>
  <si>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</si>
  <si>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</si>
  <si>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</si>
  <si>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</si>
  <si>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</si>
  <si>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</si>
  <si>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</si>
  <si>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</si>
  <si>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</si>
  <si>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</si>
  <si>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</si>
  <si>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</si>
  <si>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</si>
  <si>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</si>
  <si>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</si>
  <si>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</si>
  <si>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</si>
  <si>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</si>
  <si>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</si>
  <si>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</si>
  <si>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</si>
  <si>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</si>
  <si>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</si>
  <si>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</si>
  <si>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</si>
  <si>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</si>
  <si>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</si>
  <si>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</si>
  <si>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</si>
  <si>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</si>
  <si>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</si>
  <si>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</si>
  <si>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</si>
  <si>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</si>
  <si>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</si>
  <si>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</si>
  <si>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</si>
  <si>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</si>
  <si>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</si>
  <si>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</si>
  <si>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</si>
  <si>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</si>
  <si>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</si>
  <si>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</si>
  <si>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</si>
  <si>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</si>
  <si>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</si>
  <si>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</si>
  <si>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</si>
  <si>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</si>
  <si>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</si>
  <si>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</si>
  <si>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</si>
  <si>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</si>
  <si>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</si>
  <si>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</si>
  <si>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</si>
  <si>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</si>
  <si>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</si>
  <si>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</si>
  <si>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</si>
  <si>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</si>
  <si>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</si>
  <si>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</si>
  <si>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</si>
  <si>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</si>
  <si>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</si>
  <si>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</si>
  <si>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</si>
  <si>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</si>
  <si>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</si>
  <si>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</si>
  <si>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</si>
  <si>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</si>
  <si>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</si>
  <si>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</si>
  <si>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</si>
  <si>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</si>
  <si>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</si>
  <si>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</si>
  <si>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</si>
  <si>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</si>
  <si>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</si>
  <si>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</si>
  <si>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</si>
  <si>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</si>
  <si>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</si>
  <si>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</si>
  <si>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</si>
  <si>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</si>
  <si>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</si>
  <si>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</si>
  <si>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</si>
  <si>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</si>
  <si>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</si>
  <si>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</si>
  <si>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</si>
  <si>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</si>
  <si>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</si>
  <si>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</si>
  <si>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</si>
  <si>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</si>
  <si>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</si>
  <si>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</si>
  <si>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</si>
  <si>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</si>
  <si>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</si>
  <si>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</si>
  <si>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</si>
  <si>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</si>
  <si>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</si>
  <si>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</si>
  <si>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</si>
  <si>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</si>
  <si>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</si>
  <si>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</si>
  <si>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</si>
  <si>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</si>
  <si>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</si>
  <si>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</si>
  <si>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</si>
  <si>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</si>
  <si>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</si>
  <si>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</si>
  <si>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</si>
  <si>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</si>
  <si>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</si>
  <si>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</si>
  <si>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</si>
  <si>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</si>
  <si>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</si>
  <si>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</si>
  <si>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</si>
  <si>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</si>
  <si>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</si>
  <si>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</si>
  <si>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</si>
  <si>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</si>
  <si>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</si>
  <si>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</si>
  <si>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</si>
  <si>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</si>
  <si>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</si>
  <si>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</si>
  <si>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</si>
  <si>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</si>
  <si>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</si>
  <si>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</si>
  <si>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</si>
  <si>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</si>
  <si>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</si>
  <si>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</si>
  <si>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</si>
  <si>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</si>
  <si>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</si>
  <si>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</si>
  <si>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</si>
  <si>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</si>
  <si>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</si>
  <si>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</si>
  <si>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</si>
  <si>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</si>
  <si>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</si>
  <si>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</si>
  <si>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</si>
  <si>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</si>
  <si>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</si>
  <si>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</si>
  <si>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</si>
  <si>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</si>
  <si>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</si>
  <si>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</si>
  <si>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</si>
  <si>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</si>
  <si>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</si>
  <si>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</si>
  <si>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</si>
  <si>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</si>
  <si>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</si>
  <si>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</si>
  <si>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</si>
  <si>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</si>
  <si>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</si>
  <si>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</si>
  <si>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</si>
  <si>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</si>
  <si>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</si>
  <si>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</si>
  <si>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</si>
  <si>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</si>
  <si>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</si>
  <si>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</si>
  <si>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</si>
  <si>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</si>
  <si>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</si>
  <si>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</si>
  <si>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</si>
  <si>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</si>
  <si>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</si>
  <si>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</si>
  <si>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</si>
  <si>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</si>
  <si>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</si>
  <si>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</si>
  <si>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</si>
  <si>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</si>
  <si>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</si>
  <si>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</si>
  <si>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</si>
  <si>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</si>
  <si>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</si>
  <si>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</si>
  <si>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</si>
  <si>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</si>
  <si>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</si>
  <si>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</si>
  <si>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</si>
  <si>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</si>
  <si>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</si>
  <si>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</si>
  <si>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</si>
  <si>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</si>
  <si>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</si>
  <si>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</si>
  <si>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</si>
  <si>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</si>
  <si>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</si>
  <si>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</si>
  <si>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</si>
  <si>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</si>
  <si>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</si>
  <si>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</si>
  <si>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</si>
  <si>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</si>
  <si>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</si>
  <si>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</si>
  <si>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</si>
  <si>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</si>
  <si>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</si>
  <si>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</si>
  <si>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</si>
  <si>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</si>
  <si>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</si>
  <si>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</si>
  <si>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</si>
  <si>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</si>
  <si>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</si>
  <si>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</si>
  <si>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</si>
  <si>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</si>
  <si>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</si>
  <si>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</si>
  <si>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</si>
  <si>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</si>
  <si>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</si>
  <si>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</si>
  <si>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</si>
  <si>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</si>
  <si>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</si>
  <si>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</si>
  <si>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</si>
  <si>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</si>
  <si>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</si>
  <si>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</si>
  <si>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</si>
  <si>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</si>
  <si>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</si>
  <si>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</si>
  <si>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</si>
  <si>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</si>
  <si>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</si>
  <si>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</si>
  <si>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</si>
  <si>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</si>
  <si>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</si>
  <si>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</si>
  <si>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</si>
  <si>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</si>
  <si>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</si>
  <si>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</si>
  <si>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</si>
  <si>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</si>
  <si>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</si>
  <si>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</si>
  <si>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</si>
  <si>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</si>
  <si>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</si>
  <si>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</si>
  <si>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</si>
  <si>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</si>
  <si>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</si>
  <si>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</si>
  <si>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</si>
  <si>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</si>
  <si>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</si>
  <si>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</si>
  <si>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</si>
  <si>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</si>
  <si>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</si>
  <si>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</si>
  <si>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</si>
  <si>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</si>
  <si>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</si>
  <si>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</si>
  <si>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</si>
  <si>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</si>
  <si>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</si>
  <si>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</si>
  <si>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</si>
  <si>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</si>
  <si>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</si>
  <si>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</si>
  <si>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</si>
  <si>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</si>
  <si>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</si>
  <si>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</si>
  <si>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</si>
  <si>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</si>
  <si>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</si>
  <si>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</si>
  <si>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</si>
  <si>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</si>
  <si>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</si>
  <si>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</si>
  <si>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</si>
  <si>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</si>
  <si>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</si>
  <si>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</si>
  <si>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</si>
  <si>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</si>
  <si>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</si>
  <si>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</si>
  <si>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</si>
  <si>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</si>
  <si>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</si>
  <si>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</si>
  <si>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</si>
  <si>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</si>
  <si>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</si>
  <si>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</si>
  <si>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</si>
  <si>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</si>
  <si>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</si>
  <si>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</si>
  <si>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</si>
  <si>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</si>
  <si>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</si>
  <si>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</si>
  <si>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</si>
  <si>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</si>
  <si>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</si>
  <si>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</si>
  <si>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</si>
  <si>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</si>
  <si>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</si>
  <si>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</si>
  <si>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</si>
  <si>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</si>
  <si>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</si>
  <si>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</si>
  <si>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</si>
  <si>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</si>
  <si>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</si>
  <si>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</si>
  <si>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</si>
  <si>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</si>
  <si>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</si>
  <si>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</si>
  <si>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</si>
  <si>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</si>
  <si>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</si>
  <si>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</si>
  <si>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</si>
  <si>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</si>
  <si>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</si>
  <si>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</si>
  <si>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</si>
  <si>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</si>
  <si>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</si>
  <si>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</si>
  <si>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</si>
  <si>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</si>
  <si>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</si>
  <si>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</si>
  <si>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</si>
  <si>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</si>
  <si>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</si>
  <si>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</si>
  <si>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</si>
  <si>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</si>
  <si>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</si>
  <si>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</si>
  <si>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</si>
  <si>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</si>
  <si>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</si>
  <si>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</si>
  <si>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</si>
  <si>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</si>
  <si>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</si>
  <si>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</si>
  <si>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</si>
  <si>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</si>
  <si>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</si>
  <si>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</si>
  <si>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</si>
  <si>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</si>
  <si>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</si>
  <si>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</si>
  <si>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</si>
  <si>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</si>
  <si>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</si>
  <si>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</si>
  <si>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</si>
  <si>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</si>
  <si>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</si>
  <si>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</si>
  <si>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</si>
  <si>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</si>
  <si>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</si>
  <si>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</si>
  <si>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</si>
  <si>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</si>
  <si>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</si>
  <si>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</si>
  <si>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</si>
  <si>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</si>
  <si>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</si>
  <si>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</si>
  <si>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</si>
  <si>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</si>
  <si>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</si>
  <si>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</si>
  <si>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</si>
  <si>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</si>
  <si>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</si>
  <si>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</si>
  <si>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</si>
  <si>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</si>
  <si>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</si>
  <si>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</si>
  <si>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</si>
  <si>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</si>
  <si>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</si>
  <si>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</si>
  <si>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</si>
  <si>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</si>
  <si>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</si>
  <si>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</si>
  <si>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</si>
  <si>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</si>
  <si>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</si>
  <si>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</si>
  <si>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</si>
  <si>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</si>
  <si>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</si>
  <si>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</si>
  <si>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</si>
  <si>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</si>
  <si>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</si>
  <si>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</si>
  <si>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</si>
  <si>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</si>
  <si>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</si>
  <si>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</si>
  <si>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</si>
  <si>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</si>
  <si>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</si>
  <si>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</si>
  <si>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</si>
  <si>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</si>
  <si>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</si>
  <si>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</si>
  <si>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</si>
  <si>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</si>
  <si>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</si>
  <si>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</si>
  <si>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</si>
  <si>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</si>
  <si>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</si>
  <si>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</si>
  <si>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</si>
  <si>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</si>
  <si>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</si>
  <si>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</si>
  <si>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</si>
  <si>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</si>
  <si>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</si>
  <si>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</si>
  <si>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</si>
  <si>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</si>
  <si>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</si>
  <si>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</si>
  <si>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</si>
  <si>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</si>
  <si>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</si>
  <si>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</si>
  <si>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</si>
  <si>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</si>
  <si>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</si>
  <si>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</si>
  <si>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</si>
  <si>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</si>
  <si>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</si>
  <si>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</si>
  <si>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</si>
  <si>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</si>
  <si>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</si>
  <si>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</si>
  <si>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</si>
  <si>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</si>
  <si>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</si>
  <si>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</si>
  <si>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</si>
  <si>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</si>
  <si>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</si>
  <si>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</si>
  <si>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</si>
  <si>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</si>
  <si>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</si>
  <si>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</si>
  <si>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</si>
  <si>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</si>
  <si>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</si>
  <si>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</si>
  <si>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</si>
  <si>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</si>
  <si>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</si>
  <si>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</si>
  <si>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</si>
  <si>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</si>
  <si>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</si>
  <si>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</si>
  <si>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</si>
  <si>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</si>
  <si>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</si>
  <si>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</si>
  <si>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</si>
  <si>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</si>
  <si>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</si>
  <si>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</si>
  <si>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</si>
  <si>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</si>
  <si>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</si>
  <si>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</si>
  <si>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</si>
  <si>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</si>
  <si>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</si>
  <si>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</si>
  <si>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</si>
  <si>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</si>
  <si>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</si>
  <si>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</si>
  <si>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</si>
  <si>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</si>
  <si>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</si>
  <si>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</si>
  <si>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</si>
  <si>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</si>
  <si>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</si>
  <si>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</si>
  <si>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</si>
  <si>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</si>
  <si>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</si>
  <si>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</si>
  <si>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</si>
  <si>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</si>
  <si>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</si>
  <si>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</si>
  <si>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</si>
  <si>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</si>
  <si>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</si>
  <si>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</si>
  <si>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</si>
  <si>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</si>
  <si>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</si>
  <si>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</si>
  <si>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</si>
  <si>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</si>
  <si>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</si>
  <si>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</si>
  <si>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</si>
  <si>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</si>
  <si>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</si>
  <si>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</si>
  <si>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</si>
  <si>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</si>
  <si>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</si>
  <si>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</si>
  <si>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</si>
  <si>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</si>
  <si>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</si>
  <si>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</si>
  <si>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</si>
  <si>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</si>
  <si>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</si>
  <si>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</si>
  <si>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</si>
  <si>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</si>
  <si>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</si>
  <si>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</si>
  <si>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</si>
  <si>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</si>
  <si>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</si>
  <si>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</si>
  <si>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</si>
  <si>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</si>
  <si>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</si>
  <si>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</si>
  <si>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</si>
  <si>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</si>
  <si>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</si>
  <si>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</si>
  <si>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</si>
  <si>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</si>
  <si>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</si>
  <si>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</si>
  <si>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</si>
  <si>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</si>
  <si>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</si>
  <si>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</si>
  <si>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</si>
  <si>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</si>
  <si>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</si>
  <si>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</si>
  <si>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</si>
  <si>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</si>
  <si>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</si>
  <si>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</si>
  <si>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</si>
  <si>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</si>
  <si>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</si>
  <si>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</si>
  <si>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</si>
  <si>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</si>
  <si>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</si>
  <si>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</si>
  <si>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</si>
  <si>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</si>
  <si>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</si>
  <si>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</si>
  <si>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</si>
  <si>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</si>
  <si>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</si>
  <si>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</si>
  <si>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</si>
  <si>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</si>
  <si>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</si>
  <si>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</si>
  <si>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</si>
  <si>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</si>
  <si>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</si>
  <si>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</si>
  <si>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</si>
  <si>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</si>
  <si>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</si>
  <si>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</si>
  <si>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</si>
  <si>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</si>
  <si>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</si>
  <si>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</si>
  <si>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</si>
  <si>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</si>
  <si>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</si>
  <si>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</si>
  <si>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</si>
  <si>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</si>
  <si>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</si>
  <si>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</si>
  <si>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</si>
  <si>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</si>
  <si>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</si>
  <si>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</si>
  <si>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</si>
  <si>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</si>
  <si>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</si>
  <si>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</si>
  <si>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</si>
  <si>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</si>
  <si>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</si>
  <si>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</si>
  <si>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</si>
  <si>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</si>
  <si>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</si>
  <si>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</si>
  <si>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</si>
  <si>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</si>
  <si>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</si>
  <si>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</si>
  <si>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</si>
  <si>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</si>
  <si>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</si>
  <si>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</si>
  <si>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</si>
  <si>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</si>
  <si>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</si>
  <si>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</si>
  <si>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</si>
  <si>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</si>
  <si>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</si>
  <si>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</si>
  <si>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</si>
  <si>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</si>
  <si>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</si>
  <si>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</si>
  <si>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</si>
  <si>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</si>
  <si>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</si>
  <si>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</si>
  <si>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</si>
  <si>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</si>
  <si>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</si>
  <si>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</si>
  <si>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</si>
  <si>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</si>
  <si>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</si>
  <si>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</si>
  <si>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</si>
  <si>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</si>
  <si>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</si>
  <si>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</si>
  <si>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</si>
  <si>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</si>
  <si>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</si>
  <si>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</si>
  <si>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</si>
  <si>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</si>
  <si>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</si>
  <si>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</si>
  <si>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</si>
  <si>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</si>
  <si>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</si>
  <si>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</si>
  <si>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</si>
  <si>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</si>
  <si>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</si>
  <si>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</si>
  <si>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</si>
  <si>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</si>
  <si>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</si>
  <si>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</si>
  <si>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</si>
  <si>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</si>
  <si>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</si>
  <si>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</si>
  <si>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</si>
  <si>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</si>
  <si>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</si>
  <si>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</si>
  <si>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</si>
  <si>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</si>
  <si>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</si>
  <si>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</si>
  <si>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</si>
  <si>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</si>
  <si>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</si>
  <si>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</si>
  <si>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</si>
  <si>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</si>
  <si>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</si>
  <si>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</si>
  <si>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</si>
  <si>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</si>
  <si>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</si>
  <si>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</si>
  <si>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</si>
  <si>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</si>
  <si>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</si>
  <si>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</si>
  <si>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</si>
  <si>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</si>
  <si>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</si>
  <si>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</si>
  <si>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</si>
  <si>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</si>
  <si>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</si>
  <si>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</si>
  <si>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</si>
  <si>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</si>
  <si>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</si>
  <si>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</si>
  <si>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</si>
  <si>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</si>
  <si>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</si>
  <si>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</si>
  <si>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</si>
  <si>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</si>
  <si>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</si>
  <si>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</si>
  <si>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</si>
  <si>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</si>
  <si>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</si>
  <si>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</si>
  <si>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</si>
  <si>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</si>
  <si>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</si>
  <si>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</si>
  <si>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</si>
  <si>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</si>
  <si>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</si>
  <si>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</si>
  <si>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</si>
  <si>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</si>
  <si>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</si>
  <si>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</si>
  <si>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</si>
  <si>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</si>
  <si>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</si>
  <si>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</si>
  <si>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</si>
  <si>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</si>
  <si>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</si>
  <si>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</si>
  <si>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</si>
  <si>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</si>
  <si>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</si>
  <si>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</si>
  <si>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</si>
  <si>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</si>
  <si>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</si>
  <si>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</si>
  <si>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</si>
  <si>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</si>
  <si>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</si>
  <si>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</si>
  <si>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</si>
  <si>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</si>
  <si>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</si>
  <si>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</si>
  <si>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</si>
  <si>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</si>
  <si>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</si>
  <si>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</si>
  <si>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</si>
  <si>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</si>
  <si>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</si>
  <si>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</si>
  <si>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</si>
  <si>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</si>
  <si>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</si>
  <si>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</si>
  <si>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</si>
  <si>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</si>
  <si>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</si>
  <si>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</si>
  <si>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</si>
  <si>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</si>
  <si>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</si>
  <si>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</si>
  <si>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</si>
  <si>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</si>
  <si>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</si>
  <si>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</si>
  <si>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</si>
  <si>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</si>
  <si>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</si>
  <si>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</si>
  <si>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</si>
  <si>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</si>
  <si>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</si>
  <si>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</si>
  <si>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</si>
  <si>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</si>
  <si>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</si>
  <si>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</si>
  <si>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</si>
  <si>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</si>
  <si>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</si>
  <si>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</si>
  <si>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</si>
  <si>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</si>
  <si>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</si>
  <si>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</si>
  <si>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</si>
  <si>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</si>
  <si>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</si>
  <si>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</si>
  <si>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</si>
  <si>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</si>
  <si>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</si>
  <si>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</si>
  <si>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</si>
  <si>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</si>
  <si>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</si>
  <si>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</si>
  <si>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</si>
  <si>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</si>
  <si>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</si>
  <si>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</si>
  <si>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</si>
  <si>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</si>
  <si>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</si>
  <si>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</si>
  <si>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</si>
  <si>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</si>
  <si>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</si>
  <si>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</si>
  <si>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</si>
  <si>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</si>
  <si>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</si>
  <si>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</si>
  <si>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</si>
  <si>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</si>
  <si>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</si>
  <si>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</si>
  <si>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</si>
  <si>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</si>
  <si>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</si>
  <si>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</si>
  <si>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</si>
  <si>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</si>
  <si>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</si>
  <si>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</si>
  <si>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</si>
  <si>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</si>
  <si>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</si>
  <si>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</si>
  <si>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</si>
  <si>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</si>
  <si>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</si>
  <si>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</si>
  <si>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</si>
  <si>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</si>
  <si>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</si>
  <si>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</si>
  <si>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</si>
  <si>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</si>
  <si>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</si>
  <si>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</si>
  <si>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</si>
  <si>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</si>
  <si>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</si>
  <si>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</si>
  <si>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</si>
  <si>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</si>
  <si>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</si>
  <si>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</si>
  <si>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</si>
  <si>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</si>
  <si>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</si>
  <si>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</si>
  <si>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</si>
  <si>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</si>
  <si>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</si>
  <si>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</si>
  <si>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</si>
  <si>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</si>
  <si>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</si>
  <si>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</si>
  <si>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</si>
  <si>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</si>
  <si>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</si>
  <si>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</si>
  <si>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</si>
  <si>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</si>
  <si>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</si>
  <si>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</si>
  <si>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</si>
  <si>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</si>
  <si>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</si>
  <si>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</si>
  <si>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</si>
  <si>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</si>
  <si>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</si>
  <si>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</si>
  <si>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</si>
  <si>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</si>
  <si>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</si>
  <si>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</si>
  <si>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</si>
  <si>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</si>
  <si>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</si>
  <si>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</si>
  <si>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</si>
  <si>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</si>
  <si>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</si>
  <si>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</si>
  <si>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</si>
  <si>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</si>
  <si>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</si>
  <si>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</si>
  <si>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</si>
  <si>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</si>
  <si>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</si>
  <si>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</si>
  <si>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</si>
  <si>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</si>
  <si>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</si>
  <si>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</si>
  <si>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</si>
  <si>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</si>
  <si>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</si>
  <si>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</si>
  <si>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</si>
  <si>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</si>
  <si>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</si>
  <si>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</si>
  <si>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</si>
  <si>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</si>
  <si>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</si>
  <si>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</si>
  <si>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</si>
  <si>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</si>
  <si>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</si>
  <si>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</si>
  <si>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</si>
  <si>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</si>
  <si>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</si>
  <si>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</si>
  <si>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</si>
  <si>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</si>
  <si>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</si>
  <si>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</si>
  <si>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</si>
  <si>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</si>
  <si>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</si>
  <si>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</si>
  <si>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</si>
  <si>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</si>
  <si>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</si>
  <si>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</si>
  <si>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</si>
  <si>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</si>
  <si>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</si>
  <si>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</si>
  <si>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</si>
  <si>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</si>
  <si>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</si>
  <si>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</si>
  <si>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</si>
  <si>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</si>
  <si>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</si>
  <si>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</si>
  <si>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</si>
  <si>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</si>
  <si>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</si>
  <si>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</si>
  <si>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</si>
  <si>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</si>
  <si>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</si>
  <si>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</si>
  <si>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</si>
  <si>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</si>
  <si>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</si>
  <si>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</si>
  <si>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</si>
  <si>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</si>
  <si>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</si>
  <si>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</si>
  <si>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</si>
  <si>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</si>
  <si>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</si>
  <si>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</si>
  <si>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</si>
  <si>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</si>
  <si>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</si>
  <si>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</si>
  <si>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</si>
  <si>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</si>
  <si>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</si>
  <si>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</si>
  <si>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</si>
  <si>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</si>
  <si>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</si>
  <si>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</si>
  <si>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</si>
  <si>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</si>
  <si>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</si>
  <si>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</si>
  <si>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</si>
  <si>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</si>
  <si>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</si>
  <si>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</si>
  <si>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</si>
  <si>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</si>
  <si>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</si>
  <si>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</si>
  <si>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</si>
  <si>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</si>
  <si>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</si>
  <si>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</si>
  <si>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</si>
  <si>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</si>
  <si>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</si>
  <si>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</si>
  <si>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</si>
  <si>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</si>
  <si>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</si>
  <si>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</si>
  <si>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</si>
  <si>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</si>
  <si>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</si>
  <si>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</si>
  <si>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</si>
  <si>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</si>
  <si>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</si>
  <si>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</si>
  <si>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</si>
  <si>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</si>
  <si>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</si>
  <si>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</si>
  <si>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</si>
  <si>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</si>
  <si>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</si>
  <si>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</si>
  <si>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</si>
  <si>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</si>
  <si>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</si>
  <si>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</si>
  <si>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</si>
  <si>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</si>
  <si>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</si>
  <si>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</si>
  <si>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</si>
  <si>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</si>
  <si>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</si>
  <si>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</si>
  <si>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</si>
  <si>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</si>
  <si>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</si>
  <si>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</si>
  <si>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</si>
  <si>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</si>
  <si>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</si>
  <si>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</si>
  <si>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</si>
  <si>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</si>
  <si>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</si>
  <si>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</si>
  <si>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</si>
  <si>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</si>
  <si>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</si>
  <si>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</si>
  <si>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</si>
  <si>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</si>
  <si>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</si>
  <si>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</si>
  <si>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</si>
  <si>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</si>
  <si>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</si>
  <si>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</si>
  <si>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</si>
  <si>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</si>
  <si>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</si>
  <si>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</si>
  <si>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</si>
  <si>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</si>
  <si>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</si>
  <si>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</si>
  <si>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</si>
  <si>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</si>
  <si>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</si>
  <si>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</si>
  <si>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</si>
  <si>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</si>
  <si>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</si>
  <si>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</si>
  <si>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</si>
  <si>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</si>
  <si>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</si>
  <si>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</si>
  <si>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</si>
  <si>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</si>
  <si>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</si>
  <si>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</si>
  <si>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</si>
  <si>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</si>
  <si>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</si>
  <si>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</si>
  <si>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</si>
  <si>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</si>
  <si>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</si>
  <si>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</si>
  <si>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</si>
  <si>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</si>
  <si>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</si>
  <si>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</si>
  <si>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</si>
  <si>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</si>
  <si>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</si>
  <si>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</si>
  <si>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</si>
  <si>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</si>
  <si>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</si>
  <si>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</si>
  <si>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</si>
  <si>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</si>
  <si>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</si>
  <si>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</si>
  <si>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</si>
  <si>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</si>
  <si>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</si>
  <si>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</si>
  <si>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</si>
  <si>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</si>
  <si>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</si>
  <si>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</si>
  <si>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</si>
  <si>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</si>
  <si>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</si>
  <si>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</si>
  <si>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</si>
  <si>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</si>
  <si>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</si>
  <si>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</si>
  <si>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</si>
  <si>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</si>
  <si>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</si>
  <si>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</si>
  <si>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</si>
  <si>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</si>
  <si>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</si>
  <si>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</si>
  <si>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</si>
  <si>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</si>
  <si>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</si>
  <si>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</si>
  <si>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</si>
  <si>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</si>
  <si>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</si>
  <si>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</si>
  <si>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</si>
  <si>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</si>
  <si>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</si>
  <si>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</si>
  <si>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</si>
  <si>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</si>
  <si>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</si>
  <si>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</si>
  <si>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</si>
  <si>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</si>
  <si>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</si>
  <si>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</si>
  <si>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</si>
  <si>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</si>
  <si>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</si>
  <si>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</si>
  <si>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</si>
  <si>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</si>
  <si>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</si>
  <si>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</si>
  <si>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</si>
  <si>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</si>
  <si>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</si>
  <si>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</si>
  <si>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</si>
  <si>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</si>
  <si>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</si>
  <si>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</si>
  <si>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</si>
  <si>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</si>
  <si>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</si>
  <si>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</si>
  <si>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</si>
  <si>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</si>
  <si>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</si>
  <si>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</si>
  <si>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</si>
  <si>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</si>
  <si>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</si>
  <si>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</si>
  <si>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</si>
  <si>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</si>
  <si>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</si>
  <si>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</si>
  <si>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</si>
  <si>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</si>
  <si>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</si>
  <si>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</si>
  <si>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</si>
  <si>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</si>
  <si>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</si>
  <si>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</si>
  <si>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</si>
  <si>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</si>
  <si>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</si>
  <si>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</si>
  <si>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</si>
  <si>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</si>
  <si>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</si>
  <si>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</si>
  <si>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</si>
  <si>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</si>
  <si>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</si>
  <si>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</si>
  <si>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</si>
  <si>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</si>
  <si>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</si>
  <si>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</si>
  <si>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</si>
  <si>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</si>
  <si>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</si>
  <si>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</si>
  <si>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</si>
  <si>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</si>
  <si>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</si>
  <si>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</si>
  <si>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</si>
  <si>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</si>
  <si>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</si>
  <si>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</si>
  <si>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</si>
  <si>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</si>
  <si>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</si>
  <si>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</si>
  <si>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</si>
  <si>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</si>
  <si>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</si>
  <si>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</si>
  <si>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</si>
  <si>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</si>
  <si>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</si>
  <si>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</si>
  <si>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</si>
  <si>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</si>
  <si>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</si>
  <si>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</si>
  <si>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</si>
  <si>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</si>
  <si>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</si>
  <si>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</si>
  <si>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</si>
  <si>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</si>
  <si>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</si>
  <si>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</si>
  <si>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</si>
  <si>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</si>
  <si>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</si>
  <si>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</si>
  <si>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</si>
  <si>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</si>
  <si>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</si>
  <si>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</si>
  <si>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</si>
  <si>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</si>
  <si>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</si>
  <si>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</si>
  <si>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</si>
  <si>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</si>
  <si>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</si>
  <si>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</si>
  <si>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</si>
  <si>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</si>
  <si>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</si>
  <si>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</si>
  <si>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</si>
  <si>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</si>
  <si>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</si>
  <si>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</si>
  <si>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</si>
  <si>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</si>
  <si>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</si>
  <si>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</si>
  <si>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</si>
  <si>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</si>
  <si>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</si>
  <si>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</si>
  <si>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</si>
  <si>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</si>
  <si>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</si>
  <si>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</si>
  <si>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</si>
  <si>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</si>
  <si>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</si>
  <si>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</si>
  <si>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</si>
  <si>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</si>
  <si>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</si>
  <si>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</si>
  <si>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</si>
  <si>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</si>
  <si>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</si>
  <si>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</si>
  <si>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</si>
  <si>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</si>
  <si>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</si>
  <si>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</si>
  <si>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</si>
  <si>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</si>
  <si>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</si>
  <si>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</si>
  <si>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</si>
  <si>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</si>
  <si>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</si>
  <si>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</si>
  <si>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</si>
  <si>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</si>
  <si>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</si>
  <si>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</si>
  <si>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</si>
  <si>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</si>
  <si>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</si>
  <si>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</si>
  <si>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</si>
  <si>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</si>
  <si>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</si>
  <si>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</si>
  <si>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</si>
  <si>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</si>
  <si>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</si>
  <si>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</si>
  <si>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</si>
  <si>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</si>
  <si>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</si>
  <si>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</si>
  <si>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</si>
  <si>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</si>
  <si>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</si>
  <si>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</si>
  <si>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</si>
  <si>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</si>
  <si>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</si>
  <si>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</si>
  <si>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</si>
  <si>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</si>
  <si>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</si>
  <si>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</si>
  <si>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</si>
  <si>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</si>
  <si>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</si>
  <si>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</si>
  <si>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</si>
  <si>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</si>
  <si>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</si>
  <si>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</si>
  <si>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</si>
  <si>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</si>
  <si>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</si>
  <si>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</si>
  <si>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</si>
  <si>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</si>
  <si>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</si>
  <si>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</si>
  <si>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</si>
  <si>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</si>
  <si>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</si>
  <si>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</si>
  <si>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</si>
  <si>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</si>
  <si>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</si>
  <si>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</si>
  <si>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</si>
  <si>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</si>
  <si>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</si>
  <si>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</si>
  <si>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</si>
  <si>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</si>
  <si>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</si>
  <si>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</si>
  <si>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</si>
  <si>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</si>
  <si>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</si>
  <si>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</si>
  <si>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</si>
  <si>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</si>
  <si>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</si>
  <si>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</si>
  <si>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</si>
  <si>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</si>
  <si>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</si>
  <si>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</si>
  <si>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</si>
  <si>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</si>
  <si>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</si>
  <si>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</si>
  <si>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</si>
  <si>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</si>
  <si>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</si>
  <si>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</si>
  <si>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</si>
  <si>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</si>
  <si>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</si>
  <si>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</si>
  <si>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</si>
  <si>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</si>
  <si>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</si>
  <si>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</si>
  <si>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</si>
  <si>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</si>
  <si>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</si>
  <si>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</si>
  <si>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</si>
  <si>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</si>
  <si>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</si>
  <si>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</si>
  <si>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</si>
  <si>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</si>
  <si>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</si>
  <si>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</si>
  <si>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</si>
  <si>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</si>
  <si>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</si>
  <si>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</si>
  <si>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</si>
  <si>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</si>
  <si>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</si>
  <si>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</si>
  <si>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</si>
  <si>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</si>
  <si>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</si>
  <si>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</si>
  <si>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</si>
  <si>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</si>
  <si>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</si>
  <si>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</si>
  <si>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</si>
  <si>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</si>
  <si>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</si>
  <si>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</si>
  <si>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</si>
  <si>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</si>
  <si>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</si>
  <si>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</si>
  <si>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</si>
  <si>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</si>
  <si>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</si>
  <si>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</si>
  <si>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</si>
  <si>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</si>
  <si>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</si>
  <si>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</si>
  <si>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</si>
  <si>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</si>
  <si>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</si>
  <si>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</si>
  <si>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</si>
  <si>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</si>
  <si>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</si>
  <si>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</si>
  <si>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</si>
  <si>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</si>
  <si>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</si>
  <si>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</si>
  <si>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</si>
  <si>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</si>
  <si>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</si>
  <si>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</si>
  <si>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</si>
  <si>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</si>
  <si>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</si>
  <si>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</si>
  <si>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</si>
  <si>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</si>
  <si>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</si>
  <si>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</si>
  <si>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</si>
  <si>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</si>
  <si>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</si>
  <si>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</si>
  <si>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</si>
  <si>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</si>
  <si>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</si>
  <si>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</si>
  <si>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</si>
  <si>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</si>
  <si>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</si>
  <si>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</si>
  <si>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</si>
  <si>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</si>
  <si>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</si>
  <si>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</si>
  <si>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</si>
  <si>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</si>
  <si>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</si>
  <si>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</si>
  <si>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</si>
  <si>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</si>
  <si>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</si>
  <si>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</si>
  <si>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</si>
  <si>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</si>
  <si>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</si>
  <si>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</si>
  <si>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</si>
  <si>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</si>
  <si>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</si>
  <si>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</si>
  <si>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</si>
  <si>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</si>
  <si>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</si>
  <si>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</si>
  <si>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</si>
  <si>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</si>
  <si>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</si>
  <si>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</si>
  <si>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</si>
  <si>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</si>
  <si>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</si>
  <si>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</si>
  <si>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</si>
  <si>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</si>
  <si>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</si>
  <si>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</si>
  <si>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</si>
  <si>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</si>
  <si>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</si>
  <si>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</si>
  <si>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</si>
  <si>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</si>
  <si>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</si>
  <si>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</si>
  <si>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</si>
  <si>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</si>
  <si>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</si>
  <si>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</si>
  <si>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</si>
  <si>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</si>
  <si>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</si>
  <si>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</si>
  <si>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</si>
  <si>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</si>
  <si>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</si>
  <si>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</si>
  <si>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</si>
  <si>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</si>
  <si>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</si>
  <si>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</si>
  <si>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</si>
  <si>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</si>
  <si>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</si>
  <si>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</si>
  <si>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</si>
  <si>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</si>
  <si>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</si>
  <si>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</si>
  <si>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</si>
  <si>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</si>
  <si>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</si>
  <si>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</si>
  <si>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</si>
  <si>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</si>
  <si>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</si>
  <si>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</si>
  <si>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</si>
  <si>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</si>
  <si>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</si>
  <si>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</si>
  <si>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</si>
  <si>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</si>
  <si>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</si>
  <si>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</si>
  <si>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</si>
  <si>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</si>
  <si>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</si>
  <si>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</si>
  <si>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</si>
  <si>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</si>
  <si>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</si>
  <si>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</si>
  <si>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</si>
  <si>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</si>
  <si>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</si>
  <si>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</si>
  <si>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</si>
  <si>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</si>
  <si>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</si>
  <si>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</si>
  <si>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</si>
  <si>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</si>
  <si>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</si>
  <si>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</si>
  <si>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</si>
  <si>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</si>
  <si>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</si>
  <si>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</si>
  <si>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</si>
  <si>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</si>
  <si>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</si>
  <si>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</si>
  <si>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</si>
  <si>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</si>
  <si>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</si>
  <si>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</si>
  <si>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</si>
  <si>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</si>
  <si>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</si>
  <si>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</si>
  <si>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</si>
  <si>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</si>
  <si>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</si>
  <si>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</si>
  <si>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</si>
  <si>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</si>
  <si>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</si>
  <si>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</si>
  <si>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</si>
  <si>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</si>
  <si>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</si>
  <si>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</si>
  <si>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</si>
  <si>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</si>
  <si>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</si>
  <si>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</si>
  <si>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</si>
  <si>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</si>
  <si>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</si>
  <si>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</si>
  <si>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</si>
  <si>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</si>
  <si>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</si>
  <si>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</si>
  <si>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</si>
  <si>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</si>
  <si>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</si>
  <si>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</si>
  <si>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</si>
  <si>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</si>
  <si>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</si>
  <si>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</si>
  <si>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</si>
  <si>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</si>
  <si>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</si>
  <si>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</si>
  <si>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</si>
  <si>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</si>
  <si>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</si>
  <si>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</si>
  <si>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</si>
  <si>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</si>
  <si>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</si>
  <si>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</si>
  <si>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</si>
  <si>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</si>
  <si>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</si>
  <si>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</si>
  <si>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</si>
  <si>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</si>
  <si>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</si>
  <si>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</si>
  <si>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</si>
  <si>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</si>
  <si>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</si>
  <si>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</si>
  <si>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</si>
  <si>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</si>
  <si>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</si>
  <si>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</si>
  <si>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</si>
  <si>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</si>
  <si>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</si>
  <si>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</si>
  <si>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</si>
  <si>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</si>
  <si>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</si>
  <si>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</si>
  <si>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</si>
  <si>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</si>
  <si>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</si>
  <si>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</si>
  <si>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</si>
  <si>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</si>
  <si>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</si>
  <si>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</si>
  <si>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</si>
  <si>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</si>
  <si>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</si>
  <si>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</si>
  <si>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</si>
  <si>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</si>
  <si>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</si>
  <si>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</si>
  <si>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</si>
  <si>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</si>
  <si>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</si>
  <si>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</si>
  <si>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</si>
  <si>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</si>
  <si>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</si>
  <si>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</si>
  <si>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</si>
  <si>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</si>
  <si>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</si>
  <si>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</si>
  <si>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</si>
  <si>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</si>
  <si>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</si>
  <si>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</si>
  <si>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</si>
  <si>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</si>
  <si>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</si>
  <si>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</si>
  <si>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</si>
  <si>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</si>
  <si>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</si>
  <si>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</si>
  <si>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</si>
  <si>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</si>
  <si>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</si>
  <si>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</si>
  <si>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</si>
  <si>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</si>
  <si>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</si>
  <si>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</si>
  <si>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</si>
  <si>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</si>
  <si>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</si>
  <si>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</si>
  <si>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</si>
  <si>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</si>
  <si>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</si>
  <si>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</si>
  <si>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</si>
  <si>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</si>
  <si>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</si>
  <si>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</si>
  <si>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</si>
  <si>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</si>
  <si>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</si>
  <si>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</si>
  <si>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</si>
  <si>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</si>
  <si>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</si>
  <si>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</si>
  <si>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</si>
  <si>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</si>
  <si>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</si>
  <si>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</si>
  <si>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</si>
  <si>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</si>
  <si>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</si>
  <si>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</si>
  <si>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</si>
  <si>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</si>
  <si>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</si>
  <si>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</si>
  <si>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</si>
  <si>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</si>
  <si>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</si>
  <si>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</si>
  <si>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</si>
  <si>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</si>
  <si>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</si>
  <si>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</si>
  <si>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</si>
  <si>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</si>
  <si>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</si>
  <si>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</si>
  <si>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</si>
  <si>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</si>
  <si>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</si>
  <si>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</si>
  <si>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</si>
  <si>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</si>
  <si>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</si>
  <si>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</si>
  <si>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</si>
  <si>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</si>
  <si>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</si>
  <si>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</si>
  <si>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</si>
  <si>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</si>
  <si>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</si>
  <si>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</si>
  <si>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</si>
  <si>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</si>
  <si>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</si>
  <si>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</si>
  <si>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</si>
  <si>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</si>
  <si>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</si>
  <si>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</si>
  <si>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</si>
  <si>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</si>
  <si>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</si>
  <si>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</si>
  <si>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</si>
  <si>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</si>
  <si>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</si>
  <si>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</si>
  <si>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</si>
  <si>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</si>
  <si>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</si>
  <si>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</si>
  <si>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</si>
  <si>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</si>
  <si>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</si>
  <si>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</si>
  <si>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</si>
  <si>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</si>
  <si>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</si>
  <si>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</si>
  <si>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</si>
  <si>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</si>
  <si>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</si>
  <si>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</si>
  <si>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</si>
  <si>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</si>
  <si>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</si>
  <si>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</si>
  <si>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</si>
  <si>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</si>
  <si>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</si>
  <si>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</si>
  <si>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</si>
  <si>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</si>
  <si>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</si>
  <si>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</si>
  <si>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</si>
  <si>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</si>
  <si>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</si>
  <si>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</si>
  <si>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</si>
  <si>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</si>
  <si>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</si>
  <si>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</si>
  <si>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</si>
  <si>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</si>
  <si>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</si>
  <si>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</si>
  <si>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</si>
  <si>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</si>
  <si>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</si>
  <si>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</si>
  <si>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</si>
  <si>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</si>
  <si>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</si>
  <si>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</si>
  <si>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</si>
  <si>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</si>
  <si>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</si>
  <si>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</si>
  <si>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</si>
  <si>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</si>
  <si>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</si>
  <si>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</si>
  <si>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</si>
  <si>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</si>
  <si>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</si>
  <si>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</si>
  <si>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</si>
  <si>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</si>
  <si>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</si>
  <si>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</si>
  <si>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</si>
  <si>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</si>
  <si>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</si>
  <si>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</si>
  <si>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</si>
  <si>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</si>
  <si>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</si>
  <si>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</si>
  <si>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</si>
  <si>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</si>
  <si>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</si>
  <si>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</si>
  <si>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</si>
  <si>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</si>
  <si>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</si>
  <si>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</si>
  <si>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</si>
  <si>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</si>
  <si>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</si>
  <si>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</si>
  <si>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</si>
  <si>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</si>
  <si>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</si>
  <si>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</si>
  <si>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</si>
  <si>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</si>
  <si>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</si>
  <si>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</si>
  <si>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</si>
  <si>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</si>
  <si>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</si>
  <si>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</si>
  <si>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</si>
  <si>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</si>
  <si>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</si>
  <si>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</si>
  <si>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</si>
  <si>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</si>
  <si>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</si>
  <si>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</si>
  <si>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</si>
  <si>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</si>
  <si>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</si>
  <si>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</si>
  <si>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</si>
  <si>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</si>
  <si>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</si>
  <si>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</si>
  <si>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</si>
  <si>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</si>
  <si>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</si>
  <si>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</si>
  <si>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</si>
  <si>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</si>
  <si>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</si>
  <si>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</si>
  <si>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</si>
  <si>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</si>
  <si>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</si>
  <si>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</si>
  <si>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</si>
  <si>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</si>
  <si>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</si>
  <si>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</si>
  <si>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</si>
  <si>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</si>
  <si>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</si>
  <si>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</si>
  <si>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</si>
  <si>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</si>
  <si>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</si>
  <si>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</si>
  <si>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</si>
  <si>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</si>
  <si>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</si>
  <si>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</si>
  <si>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</si>
  <si>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</si>
  <si>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</si>
  <si>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</si>
  <si>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</si>
  <si>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</si>
  <si>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</si>
  <si>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</si>
  <si>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</si>
  <si>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</si>
  <si>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</si>
  <si>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</si>
  <si>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</si>
  <si>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</si>
  <si>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</si>
  <si>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</si>
  <si>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</si>
  <si>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</si>
  <si>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</si>
  <si>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</si>
  <si>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</si>
  <si>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</si>
  <si>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</si>
  <si>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</si>
  <si>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</si>
  <si>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</si>
  <si>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</si>
  <si>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</si>
  <si>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</si>
  <si>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</si>
  <si>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</si>
  <si>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</si>
  <si>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</si>
  <si>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</si>
  <si>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</si>
  <si>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</si>
  <si>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</si>
  <si>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</si>
  <si>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</si>
  <si>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</si>
  <si>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</si>
  <si>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</si>
  <si>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</si>
  <si>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</si>
  <si>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</si>
  <si>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</si>
  <si>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</si>
  <si>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</si>
  <si>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</si>
  <si>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</si>
  <si>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</si>
  <si>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</si>
  <si>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</si>
  <si>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</si>
  <si>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</si>
  <si>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</si>
  <si>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</si>
  <si>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</si>
  <si>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</si>
  <si>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</si>
  <si>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</si>
  <si>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</si>
  <si>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</si>
  <si>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</si>
  <si>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</si>
  <si>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</si>
  <si>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</si>
  <si>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</si>
  <si>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</si>
  <si>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</si>
  <si>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</si>
  <si>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</si>
  <si>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</si>
  <si>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</si>
  <si>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</si>
  <si>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</si>
  <si>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</si>
  <si>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</si>
  <si>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</si>
  <si>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</si>
  <si>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</si>
  <si>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</si>
  <si>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</si>
  <si>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</si>
  <si>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</si>
  <si>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</si>
  <si>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</si>
  <si>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</si>
  <si>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</si>
  <si>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</si>
  <si>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</si>
  <si>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</si>
  <si>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</si>
  <si>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</si>
  <si>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</si>
  <si>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</si>
  <si>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</si>
  <si>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</si>
  <si>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</si>
  <si>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</si>
  <si>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</si>
  <si>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</si>
  <si>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</si>
  <si>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</si>
  <si>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</si>
  <si>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</si>
  <si>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</si>
  <si>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</si>
  <si>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</si>
  <si>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</si>
  <si>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</si>
  <si>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</si>
  <si>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</si>
  <si>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</si>
  <si>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</si>
  <si>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</si>
  <si>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</si>
  <si>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</si>
  <si>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</si>
  <si>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</si>
  <si>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</si>
  <si>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</si>
  <si>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</si>
  <si>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</si>
  <si>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</si>
  <si>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</si>
  <si>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</si>
  <si>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</si>
  <si>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</si>
  <si>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</si>
  <si>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</si>
  <si>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</si>
  <si>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</si>
  <si>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</si>
  <si>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</si>
  <si>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</si>
  <si>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</si>
  <si>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</si>
  <si>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</si>
  <si>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</si>
  <si>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</si>
  <si>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</si>
  <si>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</si>
  <si>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</si>
  <si>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</si>
  <si>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</si>
  <si>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</si>
  <si>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</si>
  <si>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</si>
  <si>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</si>
  <si>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</si>
  <si>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</si>
  <si>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</si>
  <si>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</si>
  <si>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</si>
  <si>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</si>
  <si>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</si>
  <si>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</si>
  <si>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</si>
  <si>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</si>
  <si>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</si>
  <si>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</si>
  <si>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</si>
  <si>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</si>
  <si>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</si>
  <si>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</si>
  <si>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</si>
  <si>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</si>
  <si>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</si>
  <si>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</si>
  <si>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</si>
  <si>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</si>
  <si>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</si>
  <si>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</si>
  <si>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</si>
  <si>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</si>
  <si>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</si>
  <si>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</si>
  <si>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</si>
  <si>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</si>
  <si>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</si>
  <si>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</si>
  <si>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</si>
  <si>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</si>
  <si>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</si>
  <si>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</si>
  <si>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</si>
  <si>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</si>
  <si>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</si>
  <si>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</si>
  <si>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</si>
  <si>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</si>
  <si>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</si>
  <si>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</si>
  <si>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</si>
  <si>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</si>
  <si>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</si>
  <si>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</si>
  <si>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</si>
  <si>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</si>
  <si>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</si>
  <si>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</si>
  <si>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</si>
  <si>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</si>
  <si>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</si>
  <si>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</si>
  <si>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</si>
  <si>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</si>
  <si>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</si>
  <si>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</si>
  <si>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</si>
  <si>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</si>
  <si>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</si>
  <si>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</si>
  <si>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</si>
  <si>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</si>
  <si>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</si>
  <si>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</si>
  <si>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</si>
  <si>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</si>
  <si>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</si>
  <si>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</si>
  <si>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</si>
  <si>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</si>
  <si>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</si>
  <si>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</si>
  <si>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</si>
  <si>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</si>
  <si>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</si>
  <si>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</si>
  <si>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</si>
  <si>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</si>
  <si>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</si>
  <si>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</si>
  <si>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</si>
  <si>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</si>
  <si>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</si>
  <si>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</si>
  <si>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</si>
  <si>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</si>
  <si>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</si>
  <si>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</si>
  <si>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</si>
  <si>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</si>
  <si>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</si>
  <si>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</si>
  <si>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</si>
  <si>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</si>
  <si>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</si>
  <si>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</si>
  <si>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</si>
  <si>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</si>
  <si>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</si>
  <si>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</si>
  <si>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</si>
  <si>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</si>
  <si>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</si>
  <si>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</si>
  <si>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</si>
  <si>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</si>
  <si>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</si>
  <si>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</si>
  <si>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</si>
  <si>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</si>
  <si>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</si>
  <si>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</si>
  <si>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</si>
  <si>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</si>
  <si>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</si>
  <si>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</si>
  <si>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</si>
  <si>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</si>
  <si>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</si>
  <si>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</si>
  <si>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</si>
  <si>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</si>
  <si>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</si>
  <si>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</si>
  <si>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</si>
  <si>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</si>
  <si>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</si>
  <si>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</si>
  <si>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</si>
  <si>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</si>
  <si>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</si>
  <si>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</si>
  <si>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</si>
  <si>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</si>
  <si>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</si>
  <si>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</si>
  <si>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</si>
  <si>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</si>
  <si>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</si>
  <si>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</si>
  <si>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</si>
  <si>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</si>
  <si>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</si>
  <si>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</si>
  <si>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</si>
  <si>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</si>
  <si>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</si>
  <si>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</si>
  <si>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</si>
  <si>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</si>
  <si>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</si>
  <si>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</si>
  <si>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</si>
  <si>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</si>
  <si>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</si>
  <si>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</si>
  <si>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</si>
  <si>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</si>
  <si>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</si>
  <si>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</si>
  <si>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</si>
  <si>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</si>
  <si>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</si>
  <si>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</si>
  <si>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</si>
  <si>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</si>
  <si>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</si>
  <si>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</si>
  <si>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</si>
  <si>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</si>
  <si>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</si>
  <si>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</si>
  <si>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</si>
  <si>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</si>
  <si>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</si>
  <si>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</si>
  <si>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</si>
  <si>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</si>
  <si>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</si>
  <si>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</si>
  <si>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</si>
  <si>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</si>
  <si>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</si>
  <si>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</si>
  <si>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</si>
  <si>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</si>
  <si>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</si>
  <si>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</si>
  <si>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</si>
  <si>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</si>
  <si>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</si>
  <si>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</si>
  <si>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</si>
  <si>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</si>
  <si>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</si>
  <si>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</si>
  <si>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</si>
  <si>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</si>
  <si>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</si>
  <si>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</si>
  <si>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</si>
  <si>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</si>
  <si>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</si>
  <si>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</si>
  <si>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</si>
  <si>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</si>
  <si>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</si>
  <si>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</si>
  <si>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</si>
  <si>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</si>
  <si>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</si>
  <si>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</si>
  <si>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</si>
  <si>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</si>
  <si>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</si>
  <si>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</si>
  <si>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</si>
  <si>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</si>
  <si>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</si>
  <si>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</si>
  <si>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</si>
  <si>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</si>
  <si>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</si>
  <si>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</si>
  <si>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</si>
  <si>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</si>
  <si>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</si>
  <si>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</si>
  <si>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</si>
  <si>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</si>
  <si>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</si>
  <si>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</si>
  <si>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</si>
  <si>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</si>
  <si>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</si>
  <si>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</si>
  <si>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</si>
  <si>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</si>
  <si>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</si>
  <si>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</si>
  <si>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</si>
  <si>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</si>
  <si>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</si>
  <si>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</si>
  <si>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</si>
  <si>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</si>
  <si>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</si>
  <si>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</si>
  <si>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</si>
  <si>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</si>
  <si>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</si>
  <si>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</si>
  <si>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</si>
  <si>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</si>
  <si>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</si>
  <si>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</si>
  <si>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</si>
  <si>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</si>
  <si>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</si>
  <si>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</si>
  <si>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</si>
  <si>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</si>
  <si>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</si>
  <si>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</si>
  <si>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</si>
  <si>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</si>
  <si>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</si>
  <si>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</si>
  <si>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</si>
  <si>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</si>
  <si>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</si>
  <si>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</si>
  <si>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</si>
  <si>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</si>
  <si>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</si>
  <si>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</si>
  <si>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</si>
  <si>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</si>
  <si>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</si>
  <si>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</si>
  <si>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</si>
  <si>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</si>
  <si>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</si>
  <si>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</si>
  <si>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</si>
  <si>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</si>
  <si>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</si>
  <si>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</si>
  <si>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</si>
  <si>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</si>
  <si>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</si>
  <si>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</si>
  <si>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</si>
  <si>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</si>
  <si>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</si>
  <si>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</si>
  <si>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</si>
  <si>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</si>
  <si>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</si>
  <si>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</si>
  <si>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</si>
  <si>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</si>
  <si>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</si>
  <si>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</si>
  <si>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</si>
  <si>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</si>
  <si>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</si>
  <si>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</si>
  <si>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</si>
  <si>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</si>
  <si>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</si>
  <si>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</si>
  <si>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</si>
  <si>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</si>
  <si>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</si>
  <si>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</si>
  <si>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</si>
  <si>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</si>
  <si>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</si>
  <si>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</si>
  <si>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</si>
  <si>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</si>
  <si>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</si>
  <si>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</si>
  <si>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</si>
  <si>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</si>
  <si>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</si>
  <si>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</si>
  <si>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</si>
  <si>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</si>
  <si>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</si>
  <si>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</si>
  <si>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</si>
  <si>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</si>
  <si>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</si>
  <si>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</si>
  <si>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</si>
  <si>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</si>
  <si>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</si>
  <si>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</si>
  <si>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</si>
  <si>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</si>
  <si>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</si>
  <si>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</si>
  <si>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</si>
  <si>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</si>
  <si>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</si>
  <si>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</si>
  <si>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</si>
  <si>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</si>
  <si>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</si>
  <si>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</si>
  <si>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</si>
  <si>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</si>
  <si>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</si>
  <si>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</si>
  <si>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</si>
  <si>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</si>
  <si>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</si>
  <si>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</si>
  <si>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</si>
  <si>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</si>
  <si>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</si>
  <si>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</si>
  <si>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</si>
  <si>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</si>
  <si>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</si>
  <si>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</si>
  <si>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</si>
  <si>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</si>
  <si>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</si>
  <si>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</si>
  <si>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</si>
  <si>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</si>
  <si>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</si>
  <si>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</si>
  <si>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</si>
  <si>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</si>
  <si>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</si>
  <si>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</si>
  <si>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</si>
  <si>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</si>
  <si>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</si>
  <si>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</si>
  <si>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</si>
  <si>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</si>
  <si>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</si>
  <si>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</si>
  <si>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</si>
  <si>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</si>
  <si>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</si>
  <si>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</si>
  <si>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</si>
  <si>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</si>
  <si>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</si>
  <si>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</si>
  <si>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</si>
  <si>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</si>
  <si>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</si>
  <si>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</si>
  <si>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</si>
  <si>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</si>
  <si>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</si>
  <si>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</si>
  <si>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</si>
  <si>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</si>
  <si>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</si>
  <si>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</si>
  <si>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</si>
  <si>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</si>
  <si>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</si>
  <si>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</si>
  <si>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</si>
  <si>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</si>
  <si>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</si>
  <si>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</si>
  <si>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</si>
  <si>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</si>
  <si>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</si>
  <si>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</si>
  <si>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</si>
  <si>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</si>
  <si>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</si>
  <si>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</si>
  <si>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</si>
  <si>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</si>
  <si>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</si>
  <si>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</si>
  <si>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</si>
  <si>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</si>
  <si>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</si>
  <si>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</si>
  <si>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</si>
  <si>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</si>
  <si>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</si>
  <si>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</si>
  <si>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</si>
  <si>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</si>
  <si>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</si>
  <si>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</si>
  <si>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</si>
  <si>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</si>
  <si>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</si>
  <si>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</si>
  <si>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</si>
  <si>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</si>
  <si>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</si>
  <si>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</si>
  <si>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</si>
  <si>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</si>
  <si>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</si>
  <si>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</si>
  <si>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</si>
  <si>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</si>
  <si>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</si>
  <si>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</si>
  <si>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</si>
  <si>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</si>
  <si>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</si>
  <si>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</si>
  <si>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</si>
  <si>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</si>
  <si>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</si>
  <si>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</si>
  <si>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</si>
  <si>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</si>
  <si>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</si>
  <si>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</si>
  <si>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</si>
  <si>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</si>
  <si>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</si>
  <si>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</si>
  <si>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</si>
  <si>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</si>
  <si>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</si>
  <si>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</si>
  <si>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</si>
  <si>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</si>
  <si>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</si>
  <si>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</si>
  <si>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</si>
  <si>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</si>
  <si>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</si>
  <si>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</si>
  <si>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</si>
  <si>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</si>
  <si>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</si>
  <si>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</si>
  <si>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</si>
  <si>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</si>
  <si>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</si>
  <si>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</si>
  <si>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</si>
  <si>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</si>
  <si>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</si>
  <si>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</si>
  <si>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</si>
  <si>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</si>
  <si>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</si>
  <si>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</si>
  <si>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</si>
  <si>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</si>
  <si>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</si>
  <si>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</si>
  <si>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</si>
  <si>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</si>
  <si>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</si>
  <si>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</si>
  <si>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</si>
  <si>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</si>
  <si>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</si>
  <si>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</si>
  <si>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</si>
  <si>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</si>
  <si>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</si>
  <si>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</si>
  <si>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</si>
  <si>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</si>
  <si>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</si>
  <si>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</si>
  <si>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</si>
  <si>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</si>
  <si>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</si>
  <si>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</si>
  <si>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</si>
  <si>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</si>
  <si>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</si>
  <si>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</si>
  <si>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</si>
  <si>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</si>
  <si>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</si>
  <si>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</si>
  <si>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</si>
  <si>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</si>
  <si>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</si>
  <si>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</si>
  <si>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</si>
  <si>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</si>
  <si>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</si>
  <si>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</si>
  <si>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</si>
  <si>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</si>
  <si>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</si>
  <si>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</si>
  <si>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</si>
  <si>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</si>
  <si>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</si>
  <si>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</si>
  <si>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</si>
  <si>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</si>
  <si>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</si>
  <si>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</si>
  <si>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</si>
  <si>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</si>
  <si>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</si>
  <si>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</si>
  <si>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</si>
  <si>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</si>
  <si>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</si>
  <si>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</si>
  <si>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</si>
  <si>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</si>
  <si>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</si>
  <si>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</si>
  <si>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</si>
  <si>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</si>
  <si>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</si>
  <si>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</si>
  <si>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</si>
  <si>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</si>
  <si>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</si>
  <si>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</si>
  <si>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</si>
  <si>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</si>
  <si>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</si>
  <si>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</si>
  <si>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</si>
  <si>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</si>
  <si>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</si>
  <si>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</si>
  <si>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</si>
  <si>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</si>
  <si>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</si>
  <si>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</si>
  <si>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</si>
  <si>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</si>
  <si>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</si>
  <si>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</si>
  <si>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</si>
  <si>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</si>
  <si>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</si>
  <si>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</si>
  <si>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</si>
  <si>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</si>
  <si>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</si>
  <si>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</si>
  <si>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</si>
  <si>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</si>
  <si>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</si>
  <si>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</si>
  <si>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</si>
  <si>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</si>
  <si>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</si>
  <si>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</si>
  <si>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</si>
  <si>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</si>
  <si>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</si>
  <si>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</si>
  <si>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</si>
  <si>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</si>
  <si>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</si>
  <si>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</si>
  <si>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</si>
  <si>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</si>
  <si>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</si>
  <si>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</si>
  <si>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</si>
  <si>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</si>
  <si>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</si>
  <si>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</si>
  <si>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</si>
  <si>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</si>
  <si>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</si>
  <si>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</si>
  <si>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</si>
  <si>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</si>
  <si>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</si>
  <si>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</si>
  <si>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</si>
  <si>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</si>
  <si>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</si>
  <si>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</si>
  <si>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</si>
  <si>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</si>
  <si>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</si>
  <si>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</si>
  <si>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</si>
  <si>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</si>
  <si>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</si>
  <si>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</si>
  <si>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</si>
  <si>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</si>
  <si>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</si>
  <si>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</si>
  <si>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</si>
  <si>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</si>
  <si>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</si>
  <si>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</si>
  <si>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</si>
  <si>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</si>
  <si>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</si>
  <si>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</si>
  <si>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</si>
  <si>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</si>
  <si>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</si>
  <si>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</si>
  <si>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</si>
  <si>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</si>
  <si>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</si>
  <si>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</si>
  <si>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</si>
  <si>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</si>
  <si>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</si>
  <si>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</si>
  <si>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</si>
  <si>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</si>
  <si>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</si>
  <si>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</si>
  <si>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</si>
  <si>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</si>
  <si>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</si>
  <si>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</si>
  <si>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</si>
  <si>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</si>
  <si>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</si>
  <si>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</si>
  <si>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</si>
  <si>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</si>
  <si>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</si>
  <si>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</si>
  <si>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</si>
  <si>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</si>
  <si>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</si>
  <si>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</si>
  <si>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</si>
  <si>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</si>
  <si>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</si>
  <si>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</si>
  <si>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</si>
  <si>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</si>
  <si>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</si>
  <si>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</si>
  <si>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</si>
  <si>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</si>
  <si>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</si>
  <si>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</si>
  <si>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</si>
  <si>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</si>
  <si>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</si>
  <si>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</si>
  <si>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</si>
  <si>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</si>
  <si>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</si>
  <si>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</si>
  <si>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</si>
  <si>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</si>
  <si>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</si>
  <si>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</si>
  <si>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</si>
  <si>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</si>
  <si>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</si>
  <si>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</si>
  <si>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</si>
  <si>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</si>
  <si>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</si>
  <si>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</si>
  <si>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</si>
  <si>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</si>
  <si>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</si>
  <si>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</si>
  <si>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</si>
  <si>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</si>
  <si>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</si>
  <si>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</si>
  <si>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</si>
  <si>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</si>
  <si>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</si>
  <si>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</si>
  <si>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</si>
  <si>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</si>
  <si>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</si>
  <si>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</si>
  <si>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</si>
  <si>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</si>
  <si>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</si>
  <si>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</si>
  <si>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</si>
  <si>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</si>
  <si>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</si>
  <si>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</si>
  <si>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</si>
  <si>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</si>
  <si>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</si>
  <si>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</si>
  <si>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</si>
  <si>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</si>
  <si>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</si>
  <si>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</si>
  <si>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</si>
  <si>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</si>
  <si>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</si>
  <si>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</si>
  <si>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</si>
  <si>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</si>
  <si>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</si>
  <si>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</si>
  <si>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</si>
  <si>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</si>
  <si>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</si>
  <si>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</si>
  <si>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</si>
  <si>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</si>
  <si>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</si>
  <si>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</si>
  <si>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</si>
  <si>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</si>
  <si>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</si>
  <si>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</si>
  <si>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</si>
  <si>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</si>
  <si>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</si>
  <si>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</si>
  <si>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</si>
  <si>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</si>
  <si>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</si>
  <si>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</si>
  <si>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</si>
  <si>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</si>
  <si>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</si>
  <si>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</si>
  <si>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</si>
  <si>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</si>
  <si>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</si>
  <si>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</si>
  <si>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</si>
  <si>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</si>
  <si>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</si>
  <si>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</si>
  <si>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</si>
  <si>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</si>
  <si>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</si>
  <si>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</si>
  <si>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</si>
  <si>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</si>
  <si>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</si>
  <si>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</si>
  <si>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</si>
  <si>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</si>
  <si>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</si>
  <si>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</si>
  <si>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</si>
  <si>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</si>
  <si>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</si>
  <si>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</si>
  <si>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</si>
  <si>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</si>
  <si>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</si>
  <si>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</si>
  <si>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</si>
  <si>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</si>
  <si>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</si>
  <si>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</si>
  <si>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</si>
  <si>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</si>
  <si>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</si>
  <si>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</si>
  <si>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</si>
  <si>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</si>
  <si>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</si>
  <si>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</si>
  <si>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</si>
  <si>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</si>
  <si>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</si>
  <si>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</si>
  <si>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</si>
  <si>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</si>
  <si>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</si>
  <si>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</si>
  <si>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</si>
  <si>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</si>
  <si>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</si>
  <si>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</si>
  <si>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</si>
  <si>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</si>
  <si>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</si>
  <si>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</si>
  <si>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</si>
  <si>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</si>
  <si>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</si>
  <si>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</si>
  <si>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</si>
  <si>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</si>
  <si>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</si>
  <si>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</si>
  <si>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</si>
  <si>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</si>
  <si>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</si>
  <si>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</si>
  <si>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</si>
  <si>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</si>
  <si>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</si>
  <si>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</si>
  <si>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</si>
  <si>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</si>
  <si>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</si>
  <si>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</si>
  <si>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</si>
  <si>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</si>
  <si>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</si>
  <si>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</si>
  <si>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</si>
  <si>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</si>
  <si>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</si>
  <si>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</si>
  <si>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</si>
  <si>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</si>
  <si>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</si>
  <si>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</si>
  <si>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</si>
  <si>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</si>
  <si>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</si>
  <si>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</si>
  <si>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</si>
  <si>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</si>
  <si>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</si>
  <si>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</si>
  <si>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</si>
  <si>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</si>
  <si>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</si>
  <si>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</si>
  <si>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</si>
  <si>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</si>
  <si>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</si>
  <si>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</si>
  <si>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</si>
  <si>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</si>
  <si>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</si>
  <si>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</si>
  <si>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</si>
  <si>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</si>
  <si>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</si>
  <si>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</si>
  <si>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</si>
  <si>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</si>
  <si>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</si>
  <si>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</si>
  <si>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</si>
  <si>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</si>
  <si>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</si>
  <si>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</si>
  <si>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</si>
  <si>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</si>
  <si>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</si>
  <si>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</si>
  <si>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</si>
  <si>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</si>
  <si>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</si>
  <si>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</si>
  <si>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</si>
  <si>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</si>
  <si>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</si>
  <si>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</si>
  <si>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</si>
  <si>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</si>
  <si>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</si>
  <si>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</si>
  <si>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</si>
  <si>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</si>
  <si>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</si>
  <si>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</si>
  <si>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</si>
  <si>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</si>
  <si>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</si>
  <si>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</si>
  <si>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</si>
  <si>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</si>
  <si>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</si>
  <si>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</si>
  <si>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</si>
  <si>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</si>
  <si>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</si>
  <si>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</si>
  <si>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</si>
  <si>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</si>
  <si>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</si>
  <si>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</si>
  <si>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</si>
  <si>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</si>
  <si>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</si>
  <si>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</si>
  <si>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</si>
  <si>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</si>
  <si>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</si>
  <si>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</si>
  <si>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</si>
  <si>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</si>
  <si>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</si>
  <si>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</si>
  <si>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</si>
  <si>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</si>
  <si>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</si>
  <si>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</si>
  <si>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</si>
  <si>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</si>
  <si>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</si>
  <si>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</si>
  <si>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</si>
  <si>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</si>
  <si>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</si>
  <si>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</si>
  <si>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</si>
  <si>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</si>
  <si>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</si>
  <si>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</si>
  <si>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</si>
  <si>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</si>
  <si>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</si>
  <si>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</si>
  <si>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</si>
  <si>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</si>
  <si>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</si>
  <si>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</si>
  <si>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</si>
  <si>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</si>
  <si>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</si>
  <si>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</si>
  <si>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</si>
  <si>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</si>
  <si>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</si>
  <si>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</si>
  <si>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</si>
  <si>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</si>
  <si>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</si>
  <si>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</si>
  <si>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</si>
  <si>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</si>
  <si>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</si>
  <si>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</si>
  <si>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</si>
  <si>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</si>
  <si>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</si>
  <si>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</si>
  <si>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</si>
  <si>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</si>
  <si>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</si>
  <si>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</si>
  <si>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</si>
  <si>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</si>
  <si>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</si>
  <si>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</si>
  <si>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</si>
  <si>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</si>
  <si>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</si>
  <si>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</si>
  <si>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</si>
  <si>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</si>
  <si>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</si>
  <si>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</si>
  <si>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</si>
  <si>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</si>
  <si>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</si>
  <si>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</si>
  <si>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</si>
  <si>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</si>
  <si>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</si>
  <si>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</si>
  <si>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</si>
  <si>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</si>
  <si>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</si>
  <si>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</si>
  <si>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</si>
  <si>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</si>
  <si>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</si>
  <si>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</si>
  <si>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</si>
  <si>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</si>
  <si>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</si>
  <si>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</si>
  <si>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</si>
  <si>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</si>
  <si>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</si>
  <si>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</si>
  <si>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</si>
  <si>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</si>
  <si>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</si>
  <si>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</si>
  <si>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</si>
  <si>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</si>
  <si>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</si>
  <si>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</si>
  <si>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</si>
  <si>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</si>
  <si>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</si>
  <si>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</si>
  <si>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</si>
  <si>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</si>
  <si>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</si>
  <si>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</si>
  <si>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</si>
  <si>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</si>
  <si>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</si>
  <si>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</si>
  <si>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</si>
  <si>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</si>
  <si>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</si>
  <si>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</si>
  <si>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</si>
  <si>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</si>
  <si>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</si>
  <si>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</si>
  <si>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</si>
  <si>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</si>
  <si>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</si>
  <si>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</si>
  <si>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</si>
  <si>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</si>
  <si>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</si>
  <si>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</si>
  <si>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</si>
  <si>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</si>
  <si>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</si>
  <si>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</si>
  <si>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</si>
  <si>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</si>
  <si>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</si>
  <si>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</si>
  <si>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</si>
  <si>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</si>
  <si>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</si>
  <si>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</si>
  <si>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</si>
  <si>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</si>
  <si>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</si>
  <si>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</si>
  <si>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</si>
  <si>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</si>
  <si>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</si>
  <si>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</si>
  <si>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</si>
  <si>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</si>
  <si>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</si>
  <si>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</si>
  <si>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</si>
  <si>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</si>
  <si>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</si>
  <si>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</si>
  <si>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</si>
  <si>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</si>
  <si>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</si>
  <si>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</si>
  <si>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</si>
  <si>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</si>
  <si>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</si>
  <si>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</si>
  <si>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</si>
  <si>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</si>
  <si>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</si>
  <si>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</si>
  <si>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</si>
  <si>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</si>
  <si>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</si>
  <si>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</si>
  <si>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</si>
  <si>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</si>
  <si>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</si>
  <si>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</si>
  <si>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</si>
  <si>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</si>
  <si>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</si>
  <si>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</si>
  <si>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</si>
  <si>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</si>
  <si>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</si>
  <si>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</si>
  <si>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</si>
  <si>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</si>
  <si>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</si>
  <si>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</si>
  <si>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</si>
  <si>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</si>
  <si>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</si>
  <si>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</si>
  <si>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</si>
  <si>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</si>
  <si>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</si>
  <si>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</si>
  <si>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</si>
  <si>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</si>
  <si>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</si>
  <si>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</si>
  <si>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</si>
  <si>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</si>
  <si>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</si>
  <si>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</si>
  <si>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</si>
  <si>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</si>
  <si>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</si>
  <si>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</si>
  <si>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</si>
  <si>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</si>
  <si>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</si>
  <si>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</si>
  <si>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</si>
  <si>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</si>
  <si>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</si>
  <si>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</si>
  <si>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</si>
  <si>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</si>
  <si>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</si>
  <si>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</si>
  <si>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</si>
  <si>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</si>
  <si>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</si>
  <si>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</si>
  <si>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</si>
  <si>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</si>
  <si>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</si>
  <si>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</si>
  <si>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</si>
  <si>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</si>
  <si>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</si>
  <si>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</si>
  <si>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</si>
  <si>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</si>
  <si>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</si>
  <si>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</si>
  <si>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</si>
  <si>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</si>
  <si>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</si>
  <si>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</si>
  <si>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</si>
  <si>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</si>
  <si>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</si>
  <si>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</si>
  <si>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</si>
  <si>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</si>
  <si>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</si>
  <si>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</si>
  <si>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</si>
  <si>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</si>
  <si>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</si>
  <si>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</si>
  <si>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</si>
  <si>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</si>
  <si>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</si>
  <si>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</si>
  <si>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</si>
  <si>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</si>
  <si>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</si>
  <si>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</si>
  <si>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</si>
  <si>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</si>
  <si>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</si>
  <si>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</si>
  <si>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</si>
  <si>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</si>
  <si>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</si>
  <si>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</si>
  <si>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</si>
  <si>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</si>
  <si>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</si>
  <si>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</si>
  <si>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</si>
  <si>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</si>
  <si>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</si>
  <si>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</si>
  <si>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</si>
  <si>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</si>
  <si>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</si>
  <si>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</si>
  <si>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</si>
  <si>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</si>
  <si>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</si>
  <si>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</si>
  <si>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</si>
  <si>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</si>
  <si>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</si>
  <si>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</si>
  <si>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</si>
  <si>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</si>
  <si>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</si>
  <si>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</si>
  <si>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</si>
  <si>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</si>
  <si>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</si>
  <si>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</si>
  <si>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</si>
  <si>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</si>
  <si>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</si>
  <si>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</si>
  <si>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</si>
  <si>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</si>
  <si>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</si>
  <si>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</si>
  <si>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</si>
  <si>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</si>
  <si>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</si>
  <si>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</si>
  <si>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</si>
  <si>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</si>
  <si>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</si>
  <si>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</si>
  <si>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</si>
  <si>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</si>
  <si>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</si>
  <si>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</si>
  <si>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</si>
  <si>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</si>
  <si>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</si>
  <si>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</si>
  <si>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</si>
  <si>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</si>
  <si>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</si>
  <si>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</si>
  <si>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</si>
  <si>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</si>
  <si>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</si>
  <si>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</si>
  <si>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</si>
  <si>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</si>
  <si>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</si>
  <si>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</si>
  <si>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</si>
  <si>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</si>
  <si>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</si>
  <si>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</si>
  <si>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</si>
  <si>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</si>
  <si>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</si>
  <si>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</si>
  <si>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</si>
  <si>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</si>
  <si>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</si>
  <si>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</si>
  <si>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</si>
  <si>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</si>
  <si>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</si>
  <si>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</si>
  <si>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</si>
  <si>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</si>
  <si>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</si>
  <si>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</si>
  <si>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</si>
  <si>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</si>
  <si>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</si>
  <si>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</si>
  <si>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</si>
  <si>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</si>
  <si>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</si>
  <si>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</si>
  <si>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</si>
  <si>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</si>
  <si>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</si>
  <si>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</si>
  <si>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</si>
  <si>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</si>
  <si>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</si>
  <si>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</si>
  <si>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</si>
  <si>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</si>
  <si>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</si>
  <si>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</si>
  <si>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</si>
  <si>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</si>
  <si>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</si>
  <si>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</si>
  <si>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</si>
  <si>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</si>
  <si>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</si>
  <si>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</si>
  <si>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</si>
  <si>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</si>
  <si>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</si>
  <si>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</si>
  <si>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</si>
  <si>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</si>
  <si>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</si>
  <si>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</si>
  <si>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</si>
  <si>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</si>
  <si>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</si>
  <si>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</si>
  <si>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</si>
  <si>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</si>
  <si>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</si>
  <si>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</si>
  <si>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</si>
  <si>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</si>
  <si>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</si>
  <si>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</si>
  <si>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</si>
  <si>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</si>
  <si>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</si>
  <si>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</si>
  <si>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</si>
  <si>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</si>
  <si>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</si>
  <si>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</si>
  <si>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</si>
  <si>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</si>
  <si>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</si>
  <si>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</si>
  <si>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</si>
  <si>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</si>
  <si>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</si>
  <si>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</si>
  <si>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</si>
  <si>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</si>
  <si>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</si>
  <si>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</si>
  <si>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</si>
  <si>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</si>
  <si>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</si>
  <si>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</si>
  <si>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</si>
  <si>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</si>
  <si>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</si>
  <si>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</si>
  <si>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</si>
  <si>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</si>
  <si>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</si>
  <si>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</si>
  <si>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</si>
  <si>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</si>
  <si>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</si>
  <si>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</si>
  <si>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</si>
  <si>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</si>
  <si>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</si>
  <si>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</si>
  <si>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</si>
  <si>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</si>
  <si>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</si>
  <si>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</si>
  <si>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</si>
  <si>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</si>
  <si>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</si>
  <si>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</si>
  <si>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</si>
  <si>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</si>
  <si>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</si>
  <si>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</si>
  <si>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</si>
  <si>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</si>
  <si>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</si>
  <si>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</si>
  <si>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</si>
  <si>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</si>
  <si>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</si>
  <si>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</si>
  <si>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</si>
  <si>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</si>
  <si>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</si>
  <si>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</si>
  <si>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</si>
  <si>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</si>
  <si>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</si>
  <si>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</si>
  <si>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</si>
  <si>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</si>
  <si>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</si>
  <si>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</si>
  <si>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</si>
  <si>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</si>
  <si>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</si>
  <si>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</si>
  <si>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</si>
  <si>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</si>
  <si>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</si>
  <si>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</si>
  <si>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</si>
  <si>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</si>
  <si>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</si>
  <si>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</si>
  <si>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</si>
  <si>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</si>
  <si>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</si>
  <si>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</si>
  <si>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</si>
  <si>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</si>
  <si>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</si>
  <si>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</si>
  <si>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</si>
  <si>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</si>
  <si>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</si>
  <si>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</si>
  <si>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</si>
  <si>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</si>
  <si>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</si>
  <si>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</si>
  <si>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</si>
  <si>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</si>
  <si>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</si>
  <si>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</si>
  <si>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</si>
  <si>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</si>
  <si>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</si>
  <si>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</si>
  <si>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</si>
  <si>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</si>
  <si>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</si>
  <si>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</si>
  <si>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</si>
  <si>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</si>
  <si>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</si>
  <si>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</si>
  <si>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</si>
  <si>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</si>
  <si>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</si>
  <si>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</si>
  <si>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</si>
  <si>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</si>
  <si>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</si>
  <si>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</si>
  <si>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</si>
  <si>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</si>
  <si>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</si>
  <si>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</si>
  <si>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</si>
  <si>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</si>
  <si>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</si>
  <si>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</si>
  <si>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</si>
  <si>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</si>
  <si>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</si>
  <si>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</si>
  <si>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</si>
  <si>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</si>
  <si>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</si>
  <si>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</si>
  <si>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</si>
  <si>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</si>
  <si>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</si>
  <si>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</si>
  <si>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</si>
  <si>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</si>
  <si>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</si>
  <si>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</si>
  <si>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</si>
  <si>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</si>
  <si>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</si>
  <si>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</si>
  <si>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</si>
  <si>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</si>
  <si>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</si>
  <si>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</si>
  <si>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</si>
  <si>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</si>
  <si>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</si>
  <si>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</si>
  <si>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</si>
  <si>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</si>
  <si>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</si>
  <si>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</si>
  <si>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</si>
  <si>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</si>
  <si>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</si>
  <si>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</si>
  <si>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</si>
  <si>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</si>
  <si>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</si>
  <si>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</si>
  <si>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</si>
  <si>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</si>
  <si>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</si>
  <si>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</si>
  <si>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</si>
  <si>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</si>
  <si>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</si>
  <si>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</si>
  <si>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</si>
  <si>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</si>
  <si>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</si>
  <si>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</si>
  <si>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</si>
  <si>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</si>
  <si>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</si>
  <si>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</si>
  <si>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</si>
  <si>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</si>
  <si>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</si>
  <si>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</si>
  <si>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</si>
  <si>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</si>
  <si>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</si>
  <si>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</si>
  <si>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</si>
  <si>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</si>
  <si>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</si>
  <si>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</si>
  <si>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</si>
  <si>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</si>
  <si>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</si>
  <si>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</si>
  <si>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</si>
  <si>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</si>
  <si>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</si>
  <si>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</si>
  <si>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</si>
  <si>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</si>
  <si>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</si>
  <si>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</si>
  <si>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</si>
  <si>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</si>
  <si>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</si>
  <si>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</si>
  <si>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</si>
  <si>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</si>
  <si>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</si>
  <si>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</si>
  <si>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</si>
  <si>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</si>
  <si>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</si>
  <si>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</si>
  <si>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</si>
  <si>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</si>
  <si>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</si>
  <si>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</si>
  <si>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</si>
  <si>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</si>
  <si>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</si>
  <si>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</si>
  <si>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</si>
  <si>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</si>
  <si>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</si>
  <si>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</si>
  <si>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</si>
  <si>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</si>
  <si>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</si>
  <si>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</si>
  <si>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</si>
  <si>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</si>
  <si>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</si>
  <si>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</si>
  <si>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</si>
  <si>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</si>
  <si>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</si>
  <si>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</si>
  <si>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</si>
  <si>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</si>
  <si>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</si>
  <si>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</si>
  <si>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</si>
  <si>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</si>
  <si>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</si>
  <si>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</si>
  <si>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</si>
  <si>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</si>
  <si>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</si>
  <si>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</si>
  <si>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</si>
  <si>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</si>
  <si>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</si>
  <si>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</si>
  <si>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</si>
  <si>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</si>
  <si>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</si>
  <si>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</si>
  <si>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</si>
  <si>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</si>
  <si>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</si>
  <si>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</si>
  <si>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</si>
  <si>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</si>
  <si>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</si>
  <si>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</si>
  <si>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</si>
  <si>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</si>
  <si>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</si>
  <si>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</si>
  <si>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</si>
  <si>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</si>
  <si>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</si>
  <si>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</si>
  <si>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</si>
  <si>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</si>
  <si>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</si>
  <si>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</si>
  <si>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</si>
  <si>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</si>
  <si>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</si>
  <si>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</si>
  <si>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</si>
  <si>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</si>
  <si>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</si>
  <si>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</si>
  <si>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</si>
  <si>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</si>
  <si>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</si>
  <si>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</si>
  <si>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</si>
  <si>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</si>
  <si>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</si>
  <si>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</si>
  <si>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</si>
  <si>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</si>
  <si>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</si>
  <si>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</si>
  <si>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</si>
  <si>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</si>
  <si>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</si>
  <si>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</si>
  <si>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</si>
  <si>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</si>
  <si>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</si>
  <si>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</si>
  <si>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</si>
  <si>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</si>
  <si>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</si>
  <si>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</si>
  <si>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</si>
  <si>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</si>
  <si>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</si>
  <si>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</si>
  <si>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</si>
  <si>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</si>
  <si>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</si>
  <si>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</si>
  <si>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</si>
  <si>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</si>
  <si>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</si>
  <si>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</si>
  <si>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</si>
  <si>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</si>
  <si>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</si>
  <si>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</si>
  <si>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</si>
  <si>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</si>
  <si>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</si>
  <si>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</si>
  <si>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</si>
  <si>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</si>
  <si>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</si>
  <si>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</si>
  <si>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</si>
  <si>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</si>
  <si>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</si>
  <si>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</si>
  <si>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</si>
  <si>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</si>
  <si>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</si>
  <si>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</si>
  <si>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</si>
  <si>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</si>
  <si>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</si>
  <si>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</si>
  <si>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</si>
  <si>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</si>
  <si>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</si>
  <si>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</si>
  <si>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</si>
  <si>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</si>
  <si>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</si>
  <si>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</si>
  <si>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</si>
  <si>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</si>
  <si>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</si>
  <si>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</si>
  <si>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</si>
  <si>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</si>
  <si>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</si>
  <si>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</si>
  <si>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</si>
  <si>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</si>
  <si>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</si>
  <si>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</si>
  <si>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</si>
  <si>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</si>
  <si>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</si>
  <si>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</si>
  <si>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</si>
  <si>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</si>
  <si>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</si>
  <si>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</si>
  <si>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</si>
  <si>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</si>
  <si>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</si>
  <si>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</si>
  <si>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</si>
  <si>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</si>
  <si>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</si>
  <si>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</si>
  <si>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</si>
  <si>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</si>
  <si>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</si>
  <si>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</si>
  <si>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</si>
  <si>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</si>
  <si>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</si>
  <si>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</si>
  <si>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</si>
  <si>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</si>
  <si>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</si>
  <si>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</si>
  <si>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</si>
  <si>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</si>
  <si>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</si>
  <si>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</si>
  <si>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</si>
  <si>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</si>
  <si>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</si>
  <si>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</si>
  <si>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</si>
  <si>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</si>
  <si>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</si>
  <si>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</si>
  <si>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</si>
  <si>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</si>
  <si>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</si>
  <si>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</si>
  <si>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</si>
  <si>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</si>
  <si>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</si>
  <si>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</si>
  <si>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</si>
  <si>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</si>
  <si>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</si>
  <si>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</si>
  <si>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</si>
  <si>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</si>
  <si>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</si>
  <si>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</si>
  <si>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</si>
  <si>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</si>
  <si>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</si>
  <si>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</si>
  <si>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</si>
  <si>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</si>
  <si>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</si>
  <si>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</si>
  <si>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</si>
  <si>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</si>
  <si>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</si>
  <si>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</si>
  <si>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</si>
  <si>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</si>
  <si>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</si>
  <si>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</si>
  <si>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</si>
  <si>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</si>
  <si>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</si>
  <si>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</si>
  <si>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</si>
  <si>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</si>
  <si>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</si>
  <si>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</si>
  <si>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</si>
  <si>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</si>
  <si>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</si>
  <si>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</si>
  <si>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</si>
  <si>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</si>
  <si>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</si>
  <si>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</si>
  <si>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</si>
  <si>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</si>
  <si>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</si>
  <si>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</si>
  <si>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</si>
  <si>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</si>
  <si>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</si>
  <si>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</si>
  <si>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</si>
  <si>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</si>
  <si>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</si>
  <si>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</si>
  <si>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</si>
  <si>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</si>
  <si>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</si>
  <si>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</si>
  <si>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</si>
  <si>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</si>
  <si>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</si>
  <si>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</si>
  <si>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</si>
  <si>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</si>
  <si>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</si>
  <si>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</si>
  <si>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</si>
  <si>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</si>
  <si>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</si>
  <si>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</si>
  <si>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</si>
  <si>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</si>
  <si>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</si>
  <si>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</si>
  <si>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</si>
  <si>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</si>
  <si>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</si>
  <si>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</si>
  <si>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</si>
  <si>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</si>
  <si>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</si>
  <si>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</si>
  <si>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</si>
  <si>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</si>
  <si>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</si>
  <si>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</si>
  <si>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</si>
  <si>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</si>
  <si>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</si>
  <si>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</si>
  <si>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</si>
  <si>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</si>
  <si>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</si>
  <si>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</si>
  <si>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</si>
  <si>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</si>
  <si>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</si>
  <si>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</si>
  <si>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</si>
  <si>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</si>
  <si>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</si>
  <si>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</si>
  <si>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</si>
  <si>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</si>
  <si>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</si>
  <si>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</si>
  <si>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</si>
  <si>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</si>
  <si>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</si>
  <si>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</si>
  <si>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</si>
  <si>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</si>
  <si>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</si>
  <si>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</si>
  <si>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</si>
  <si>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</si>
  <si>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</si>
  <si>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</si>
  <si>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</si>
  <si>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</si>
  <si>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</si>
  <si>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</si>
  <si>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</si>
  <si>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</si>
  <si>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</si>
  <si>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</si>
  <si>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</si>
  <si>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</si>
  <si>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</si>
  <si>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</si>
  <si>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</si>
  <si>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</si>
  <si>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</si>
  <si>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</si>
  <si>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</si>
  <si>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</si>
  <si>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</si>
  <si>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</si>
  <si>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</si>
  <si>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</si>
  <si>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</si>
  <si>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</si>
  <si>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</si>
  <si>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</si>
  <si>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</si>
  <si>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</si>
  <si>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</si>
  <si>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</si>
  <si>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</si>
  <si>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</si>
  <si>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</si>
  <si>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</si>
  <si>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</si>
  <si>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</si>
  <si>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</si>
  <si>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</si>
  <si>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</si>
  <si>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</si>
  <si>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</si>
  <si>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</si>
  <si>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</si>
  <si>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</si>
  <si>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</si>
  <si>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</si>
  <si>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</si>
  <si>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</si>
  <si>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</si>
  <si>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</si>
  <si>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</si>
  <si>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</si>
  <si>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</si>
  <si>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</si>
  <si>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</si>
  <si>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</si>
  <si>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</si>
  <si>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</si>
  <si>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</si>
  <si>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</si>
  <si>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</si>
  <si>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</si>
  <si>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</si>
  <si>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</si>
  <si>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</si>
  <si>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</si>
  <si>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</si>
  <si>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</si>
  <si>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</si>
  <si>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</si>
  <si>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</si>
  <si>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</si>
  <si>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</si>
  <si>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</si>
  <si>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</si>
  <si>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</si>
  <si>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</si>
  <si>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</si>
  <si>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</si>
  <si>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</si>
  <si>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</si>
  <si>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</si>
  <si>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</si>
  <si>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</si>
  <si>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</si>
  <si>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</si>
  <si>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</si>
  <si>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</si>
  <si>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</si>
  <si>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</si>
  <si>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</si>
  <si>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</si>
  <si>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</si>
  <si>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</si>
  <si>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</si>
  <si>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</si>
  <si>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</si>
  <si>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</si>
  <si>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</si>
  <si>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</si>
  <si>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</si>
  <si>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</si>
  <si>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</si>
  <si>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</si>
  <si>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</si>
  <si>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</si>
  <si>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</si>
  <si>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</si>
  <si>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</si>
  <si>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</si>
  <si>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</si>
  <si>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</si>
  <si>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</si>
  <si>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</si>
  <si>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</si>
  <si>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</si>
  <si>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</si>
  <si>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</si>
  <si>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</si>
  <si>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</si>
  <si>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</si>
  <si>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</si>
  <si>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</si>
  <si>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</si>
  <si>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</si>
  <si>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</si>
  <si>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</si>
  <si>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</si>
  <si>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</si>
  <si>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</si>
  <si>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</si>
  <si>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</si>
  <si>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</si>
  <si>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</si>
  <si>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</si>
  <si>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</si>
  <si>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</si>
  <si>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</si>
  <si>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</si>
  <si>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</si>
  <si>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</si>
  <si>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</si>
  <si>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</si>
  <si>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</si>
  <si>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</si>
  <si>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</si>
  <si>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</si>
  <si>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</si>
  <si>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</si>
  <si>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</si>
  <si>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</si>
  <si>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</si>
  <si>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</si>
  <si>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</si>
  <si>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</si>
  <si>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</si>
  <si>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</si>
  <si>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</si>
  <si>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</si>
  <si>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</si>
  <si>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</si>
  <si>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</si>
  <si>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</si>
  <si>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</si>
  <si>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</si>
  <si>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</si>
  <si>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</si>
  <si>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</si>
  <si>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</si>
  <si>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</si>
  <si>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</si>
  <si>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</si>
  <si>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</si>
  <si>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</si>
  <si>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</si>
  <si>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</si>
  <si>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</si>
  <si>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</si>
  <si>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</si>
  <si>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</si>
  <si>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</si>
  <si>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</si>
  <si>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</si>
  <si>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</si>
  <si>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</si>
  <si>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</si>
  <si>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</si>
  <si>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</si>
  <si>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</si>
  <si>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</si>
  <si>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</si>
  <si>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</si>
  <si>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</si>
  <si>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</si>
  <si>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</si>
  <si>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</si>
  <si>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</si>
  <si>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</si>
  <si>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</si>
  <si>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</si>
  <si>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</si>
  <si>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</si>
  <si>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</si>
  <si>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</si>
  <si>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</si>
  <si>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</si>
  <si>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</si>
  <si>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</si>
  <si>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</si>
  <si>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</si>
  <si>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</si>
  <si>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</si>
  <si>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</si>
  <si>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</si>
  <si>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</si>
  <si>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</si>
  <si>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</si>
  <si>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</si>
  <si>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</si>
  <si>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</si>
  <si>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</si>
  <si>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</si>
  <si>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</si>
  <si>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</si>
  <si>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</si>
  <si>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</si>
  <si>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</si>
  <si>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</si>
  <si>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</si>
  <si>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</si>
  <si>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</si>
  <si>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</si>
  <si>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</si>
  <si>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</si>
  <si>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</si>
  <si>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</si>
  <si>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</si>
  <si>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</si>
  <si>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</si>
  <si>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</si>
  <si>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</si>
  <si>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</si>
  <si>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</si>
  <si>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</si>
  <si>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</si>
  <si>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</si>
  <si>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</si>
  <si>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</si>
  <si>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</si>
  <si>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</si>
  <si>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</si>
  <si>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</si>
  <si>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</si>
  <si>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</si>
  <si>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</si>
  <si>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</si>
  <si>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</si>
  <si>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</si>
  <si>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</si>
  <si>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</si>
  <si>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</si>
  <si>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</si>
  <si>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</si>
  <si>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</si>
  <si>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</si>
  <si>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</si>
  <si>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</si>
  <si>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</si>
  <si>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</si>
  <si>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</si>
  <si>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</si>
  <si>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</si>
  <si>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</si>
  <si>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</si>
  <si>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</si>
  <si>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</si>
  <si>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</si>
  <si>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</si>
  <si>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</si>
  <si>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</si>
  <si>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</si>
  <si>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</si>
  <si>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</si>
  <si>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</si>
  <si>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</si>
  <si>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</si>
  <si>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</si>
  <si>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</si>
  <si>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</si>
  <si>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</si>
  <si>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</si>
  <si>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</si>
  <si>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</si>
  <si>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</si>
  <si>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</si>
  <si>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</si>
  <si>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</si>
  <si>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</si>
  <si>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</si>
  <si>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</si>
  <si>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</si>
  <si>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</si>
  <si>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</si>
  <si>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</si>
  <si>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</si>
  <si>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</si>
  <si>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</si>
  <si>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</si>
  <si>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</si>
  <si>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</si>
  <si>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</si>
  <si>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</si>
  <si>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</si>
  <si>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</si>
  <si>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</si>
  <si>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</si>
  <si>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</si>
  <si>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</si>
  <si>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</si>
  <si>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</si>
  <si>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</si>
  <si>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</si>
  <si>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</si>
  <si>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</si>
  <si>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</si>
  <si>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</si>
  <si>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</si>
  <si>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</si>
  <si>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</si>
  <si>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</si>
  <si>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</si>
  <si>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</si>
  <si>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</si>
  <si>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</si>
  <si>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</si>
  <si>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</si>
  <si>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</si>
  <si>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</si>
  <si>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</si>
  <si>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</si>
  <si>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</si>
  <si>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</si>
  <si>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</si>
  <si>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</si>
  <si>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</si>
  <si>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</si>
  <si>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</si>
  <si>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</si>
  <si>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</si>
  <si>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</si>
  <si>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</si>
  <si>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</si>
  <si>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</si>
  <si>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</si>
  <si>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</si>
  <si>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</si>
  <si>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</si>
  <si>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</si>
  <si>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</si>
  <si>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</si>
  <si>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</si>
  <si>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</si>
  <si>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</si>
  <si>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</si>
  <si>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</si>
  <si>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</si>
  <si>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</si>
  <si>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</si>
  <si>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</si>
  <si>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</si>
  <si>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</si>
  <si>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</si>
  <si>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</si>
  <si>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</si>
  <si>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</si>
  <si>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</si>
  <si>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</si>
  <si>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</si>
  <si>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</si>
  <si>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</si>
  <si>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</si>
  <si>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</si>
  <si>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</si>
  <si>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</si>
  <si>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</si>
  <si>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</si>
  <si>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</si>
  <si>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</si>
  <si>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</si>
  <si>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</si>
  <si>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</si>
  <si>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</si>
  <si>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</si>
  <si>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</si>
  <si>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</si>
  <si>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</si>
  <si>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</si>
  <si>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</si>
  <si>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</si>
  <si>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</si>
  <si>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</si>
  <si>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</si>
  <si>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</si>
  <si>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</si>
  <si>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</si>
  <si>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</si>
  <si>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</si>
  <si>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</si>
  <si>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</si>
  <si>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</si>
  <si>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</si>
  <si>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</si>
  <si>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</si>
  <si>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</si>
  <si>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</si>
  <si>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</si>
  <si>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</si>
  <si>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</si>
  <si>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</si>
  <si>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</si>
  <si>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</si>
  <si>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</si>
  <si>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</si>
  <si>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</si>
  <si>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</si>
  <si>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</si>
  <si>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</si>
  <si>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</si>
  <si>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</si>
  <si>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</si>
  <si>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</si>
  <si>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</si>
  <si>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</si>
  <si>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</si>
  <si>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</si>
  <si>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</si>
  <si>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</si>
  <si>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</si>
  <si>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</si>
  <si>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</si>
  <si>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</si>
  <si>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</si>
  <si>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</si>
  <si>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</si>
  <si>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</si>
  <si>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</si>
  <si>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</si>
  <si>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</si>
  <si>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</si>
  <si>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</si>
  <si>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</si>
  <si>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</si>
  <si>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</si>
  <si>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</si>
  <si>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</si>
  <si>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</si>
  <si>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</si>
  <si>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</si>
  <si>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</si>
  <si>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</si>
  <si>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</si>
  <si>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</si>
  <si>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</si>
  <si>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</si>
  <si>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</si>
  <si>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</si>
  <si>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</si>
  <si>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</si>
  <si>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</si>
  <si>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</si>
  <si>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</si>
  <si>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</si>
  <si>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</si>
  <si>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</si>
  <si>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</si>
  <si>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</si>
  <si>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</si>
  <si>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</si>
  <si>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</si>
  <si>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</si>
  <si>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</si>
  <si>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</si>
  <si>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</si>
  <si>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</si>
  <si>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</si>
  <si>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</si>
  <si>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</si>
  <si>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</si>
  <si>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</si>
  <si>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</si>
  <si>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</si>
  <si>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</si>
  <si>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</si>
  <si>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</si>
  <si>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</si>
  <si>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</si>
  <si>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</si>
  <si>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</si>
  <si>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</si>
  <si>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</si>
  <si>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</si>
  <si>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</si>
  <si>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</si>
  <si>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</si>
  <si>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</si>
  <si>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</si>
  <si>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</si>
  <si>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</si>
  <si>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</si>
  <si>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</si>
  <si>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</si>
  <si>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</si>
  <si>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</si>
  <si>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</si>
  <si>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</si>
  <si>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</si>
  <si>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</si>
  <si>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</si>
  <si>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</si>
  <si>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</si>
  <si>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</si>
  <si>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</si>
  <si>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</si>
  <si>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</si>
  <si>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</si>
  <si>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</si>
  <si>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</si>
  <si>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</si>
  <si>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</si>
  <si>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</si>
  <si>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</si>
  <si>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</si>
  <si>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</si>
  <si>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</si>
  <si>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</si>
  <si>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</si>
  <si>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</si>
  <si>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</si>
  <si>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</si>
  <si>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</si>
  <si>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</si>
  <si>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</si>
  <si>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</si>
  <si>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</si>
  <si>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</si>
  <si>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</si>
  <si>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</si>
  <si>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</si>
  <si>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</si>
  <si>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</si>
  <si>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</si>
  <si>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</si>
  <si>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</si>
  <si>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</si>
  <si>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</si>
  <si>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</si>
  <si>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</si>
  <si>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</si>
  <si>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</si>
  <si>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</si>
  <si>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</si>
  <si>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</si>
  <si>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</si>
  <si>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</si>
  <si>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</si>
  <si>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</si>
  <si>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</si>
  <si>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</si>
  <si>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</si>
  <si>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</si>
  <si>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</si>
  <si>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</si>
  <si>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</si>
  <si>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</si>
  <si>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</si>
  <si>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</si>
  <si>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</si>
  <si>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</si>
  <si>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</si>
  <si>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</si>
  <si>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</si>
  <si>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</si>
  <si>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</si>
  <si>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</si>
  <si>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</si>
  <si>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</si>
  <si>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</si>
  <si>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</si>
  <si>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</si>
  <si>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</si>
  <si>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</si>
  <si>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</si>
  <si>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</si>
  <si>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</si>
  <si>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</si>
  <si>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</si>
  <si>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</si>
  <si>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</si>
  <si>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</si>
  <si>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</si>
  <si>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</si>
  <si>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</si>
  <si>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</si>
  <si>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</si>
  <si>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</si>
  <si>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</si>
  <si>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</si>
  <si>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</si>
  <si>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</si>
  <si>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</si>
  <si>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</si>
  <si>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</si>
  <si>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</si>
  <si>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</si>
  <si>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</si>
  <si>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</si>
  <si>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</si>
  <si>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</si>
  <si>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</si>
  <si>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</si>
  <si>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</si>
  <si>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</si>
  <si>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</si>
  <si>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</si>
  <si>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</si>
  <si>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</si>
  <si>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</si>
  <si>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</si>
  <si>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</si>
  <si>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</si>
  <si>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</si>
  <si>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</si>
  <si>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</si>
  <si>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</si>
  <si>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</si>
  <si>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</si>
  <si>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</si>
  <si>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</si>
  <si>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</si>
  <si>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</si>
  <si>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</si>
  <si>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</si>
  <si>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</si>
  <si>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</si>
  <si>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</si>
  <si>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</si>
  <si>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</si>
  <si>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</si>
  <si>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</si>
  <si>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</si>
  <si>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</si>
  <si>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</si>
  <si>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</si>
  <si>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</si>
  <si>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</si>
  <si>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</si>
  <si>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</si>
  <si>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</si>
  <si>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</si>
  <si>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</si>
  <si>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</si>
  <si>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</si>
  <si>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</si>
  <si>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</si>
  <si>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</si>
  <si>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</si>
  <si>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</si>
  <si>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</si>
  <si>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</si>
  <si>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</si>
  <si>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</si>
  <si>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</si>
  <si>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</si>
  <si>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</si>
  <si>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</si>
  <si>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</si>
  <si>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</si>
  <si>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</si>
  <si>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</si>
  <si>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</si>
  <si>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</si>
  <si>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</si>
  <si>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</si>
  <si>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</si>
  <si>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</si>
  <si>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</si>
  <si>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</si>
  <si>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</si>
  <si>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</si>
  <si>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</si>
  <si>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</si>
  <si>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</si>
  <si>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</si>
  <si>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</si>
  <si>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</si>
  <si>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</si>
  <si>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</si>
  <si>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</si>
  <si>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</si>
  <si>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</si>
  <si>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</si>
  <si>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</si>
  <si>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</si>
  <si>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</si>
  <si>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</si>
  <si>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</si>
  <si>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</si>
  <si>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</si>
  <si>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</si>
  <si>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</si>
  <si>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</si>
  <si>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</si>
  <si>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</si>
  <si>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</si>
  <si>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</si>
  <si>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</si>
  <si>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</si>
  <si>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</si>
  <si>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</si>
  <si>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</si>
  <si>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</si>
  <si>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</si>
  <si>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</si>
  <si>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</si>
  <si>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</si>
  <si>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</si>
  <si>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</si>
  <si>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</si>
  <si>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</si>
  <si>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</si>
  <si>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</si>
  <si>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</si>
  <si>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</si>
  <si>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</si>
  <si>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</si>
  <si>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</si>
  <si>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</si>
  <si>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</si>
  <si>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</si>
  <si>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</si>
  <si>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</si>
  <si>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</si>
  <si>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</si>
  <si>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</si>
  <si>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</si>
  <si>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</si>
  <si>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</si>
  <si>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</si>
  <si>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</si>
  <si>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</si>
  <si>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</si>
  <si>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</si>
  <si>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</si>
  <si>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</si>
  <si>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</si>
  <si>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</si>
  <si>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</si>
  <si>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</si>
  <si>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</si>
  <si>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</si>
  <si>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</si>
  <si>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</si>
  <si>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</si>
  <si>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</si>
  <si>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</si>
  <si>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</si>
  <si>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</si>
  <si>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</si>
  <si>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</si>
  <si>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</si>
  <si>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</si>
  <si>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</si>
  <si>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</si>
  <si>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</si>
  <si>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</si>
  <si>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</si>
  <si>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</si>
  <si>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</si>
  <si>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</si>
  <si>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</si>
  <si>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</si>
  <si>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</si>
  <si>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</si>
  <si>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</si>
  <si>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</si>
  <si>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</si>
  <si>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</si>
  <si>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</si>
  <si>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</si>
  <si>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</si>
  <si>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</si>
  <si>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</si>
  <si>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</si>
  <si>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</si>
  <si>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</si>
  <si>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</si>
  <si>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</si>
  <si>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</si>
  <si>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</si>
  <si>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</si>
  <si>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</si>
  <si>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</si>
  <si>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</si>
  <si>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</si>
  <si>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</si>
  <si>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</si>
  <si>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</si>
  <si>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</si>
  <si>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</si>
  <si>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</si>
  <si>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</si>
  <si>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</si>
  <si>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</si>
  <si>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</si>
  <si>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</si>
  <si>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</si>
  <si>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</si>
  <si>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</si>
  <si>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</si>
  <si>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</si>
  <si>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</si>
  <si>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</si>
  <si>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</si>
  <si>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</si>
  <si>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</si>
  <si>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</si>
  <si>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</si>
  <si>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</si>
  <si>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</si>
  <si>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</si>
  <si>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</si>
  <si>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</si>
  <si>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</si>
  <si>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</si>
  <si>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</si>
  <si>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</si>
  <si>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</si>
  <si>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</si>
  <si>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</si>
  <si>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</si>
  <si>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</si>
  <si>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</si>
  <si>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</si>
  <si>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</si>
  <si>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</si>
  <si>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</si>
  <si>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</si>
  <si>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</si>
  <si>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</si>
  <si>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</si>
  <si>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</si>
  <si>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</si>
  <si>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</si>
  <si>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</si>
  <si>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</si>
  <si>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</si>
  <si>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</si>
  <si>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</si>
  <si>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</si>
  <si>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</si>
  <si>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</si>
  <si>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</si>
  <si>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</si>
  <si>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</si>
  <si>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</si>
  <si>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</si>
  <si>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</si>
  <si>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</si>
  <si>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</si>
  <si>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</si>
  <si>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</si>
  <si>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</si>
  <si>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</si>
  <si>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</si>
  <si>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</si>
  <si>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</si>
  <si>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</si>
  <si>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</si>
  <si>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</si>
  <si>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</si>
  <si>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</si>
  <si>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</si>
  <si>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</si>
  <si>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</si>
  <si>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</si>
  <si>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</si>
  <si>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</si>
  <si>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</si>
  <si>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</si>
  <si>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</si>
  <si>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</si>
  <si>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</si>
  <si>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</si>
  <si>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</si>
  <si>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</si>
  <si>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</si>
  <si>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</si>
  <si>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</si>
  <si>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</si>
  <si>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</si>
  <si>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</si>
  <si>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</si>
  <si>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</si>
  <si>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</si>
  <si>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</si>
  <si>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</si>
  <si>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</si>
  <si>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</si>
  <si>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</si>
  <si>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</si>
  <si>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</si>
  <si>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</si>
  <si>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</si>
  <si>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</si>
  <si>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</si>
  <si>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</si>
  <si>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</si>
  <si>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</si>
  <si>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</si>
  <si>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</si>
  <si>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</si>
  <si>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</si>
  <si>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</si>
  <si>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</si>
  <si>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</si>
  <si>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</si>
  <si>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</si>
  <si>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</si>
  <si>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</si>
  <si>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</si>
  <si>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</si>
  <si>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</si>
  <si>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</si>
  <si>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</si>
  <si>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</si>
  <si>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</si>
  <si>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</si>
  <si>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</si>
  <si>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</si>
  <si>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</si>
  <si>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</si>
  <si>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</si>
  <si>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</si>
  <si>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</si>
  <si>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</si>
  <si>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</si>
  <si>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</si>
  <si>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</si>
  <si>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</si>
  <si>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</si>
  <si>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</si>
  <si>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</si>
  <si>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</si>
  <si>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</si>
  <si>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</si>
  <si>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</si>
  <si>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</si>
  <si>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</si>
  <si>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</si>
  <si>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</si>
  <si>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</si>
  <si>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</si>
  <si>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</si>
  <si>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</si>
  <si>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</si>
  <si>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</si>
  <si>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</si>
  <si>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</si>
  <si>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</si>
  <si>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</si>
  <si>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</si>
  <si>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</si>
  <si>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</si>
  <si>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</si>
  <si>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</si>
  <si>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</si>
  <si>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</si>
  <si>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</si>
  <si>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</si>
  <si>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</si>
  <si>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</si>
  <si>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</si>
  <si>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</si>
  <si>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</si>
  <si>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</si>
  <si>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</si>
  <si>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</si>
  <si>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</si>
  <si>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</si>
  <si>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</si>
  <si>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</si>
  <si>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</si>
  <si>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</si>
  <si>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</si>
  <si>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</si>
  <si>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</si>
  <si>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</si>
  <si>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</si>
  <si>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</si>
  <si>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</si>
  <si>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</si>
  <si>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</si>
  <si>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</si>
  <si>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</si>
  <si>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</si>
  <si>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</si>
  <si>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</si>
  <si>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</si>
  <si>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</si>
  <si>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</si>
  <si>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</si>
  <si>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</si>
  <si>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</si>
  <si>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</si>
  <si>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</si>
  <si>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</si>
  <si>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</si>
  <si>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</si>
  <si>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</si>
  <si>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</si>
  <si>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</si>
  <si>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</si>
  <si>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</si>
  <si>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</si>
  <si>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</si>
  <si>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</si>
  <si>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</si>
  <si>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</si>
  <si>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</si>
  <si>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</si>
  <si>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</si>
  <si>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</si>
  <si>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</si>
  <si>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</si>
  <si>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</si>
  <si>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</si>
  <si>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</si>
  <si>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</si>
  <si>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</si>
  <si>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</si>
  <si>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</si>
  <si>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</si>
  <si>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</si>
  <si>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</si>
  <si>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</si>
  <si>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</si>
  <si>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</si>
  <si>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</si>
  <si>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</si>
  <si>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</si>
  <si>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</si>
  <si>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</si>
  <si>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</si>
  <si>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</si>
  <si>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</si>
  <si>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</si>
  <si>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</si>
  <si>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</si>
  <si>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</si>
  <si>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</si>
  <si>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</si>
  <si>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</si>
  <si>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</si>
  <si>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</si>
  <si>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</si>
  <si>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</si>
  <si>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</si>
  <si>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</si>
  <si>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</si>
  <si>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</si>
  <si>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</si>
  <si>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</si>
  <si>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</si>
  <si>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</si>
  <si>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</si>
  <si>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</si>
  <si>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</si>
  <si>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</si>
  <si>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</si>
  <si>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</si>
  <si>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</si>
  <si>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</si>
  <si>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</si>
  <si>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</si>
  <si>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</si>
  <si>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</si>
  <si>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</si>
  <si>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</si>
  <si>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</si>
  <si>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</si>
  <si>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</si>
  <si>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</si>
  <si>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</si>
  <si>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</si>
  <si>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</si>
  <si>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</si>
  <si>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</si>
  <si>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</si>
  <si>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</si>
  <si>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</si>
  <si>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</si>
  <si>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</si>
  <si>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</si>
  <si>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</si>
  <si>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</si>
  <si>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</si>
  <si>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</si>
  <si>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</si>
  <si>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</si>
  <si>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</si>
  <si>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</si>
  <si>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</si>
  <si>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</si>
  <si>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</si>
  <si>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</si>
  <si>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</si>
  <si>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</si>
  <si>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</si>
  <si>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</si>
  <si>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</si>
  <si>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</si>
  <si>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</si>
  <si>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</si>
  <si>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</si>
  <si>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</si>
  <si>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</si>
  <si>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</si>
  <si>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</si>
  <si>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</si>
  <si>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</si>
  <si>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</si>
  <si>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</si>
  <si>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</si>
  <si>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</si>
  <si>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</si>
  <si>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</si>
  <si>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</si>
  <si>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</si>
  <si>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</si>
  <si>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</si>
  <si>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</si>
  <si>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</si>
  <si>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</si>
  <si>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</si>
  <si>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</si>
  <si>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</si>
  <si>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</si>
  <si>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</si>
  <si>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</si>
  <si>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</si>
  <si>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</si>
  <si>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</si>
  <si>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</si>
  <si>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</si>
  <si>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</si>
  <si>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</si>
  <si>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</si>
  <si>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</si>
  <si>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</si>
  <si>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</si>
  <si>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</si>
  <si>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</si>
  <si>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</si>
  <si>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</si>
  <si>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</si>
  <si>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</si>
  <si>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</si>
  <si>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</si>
  <si>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</si>
  <si>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</si>
  <si>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</si>
  <si>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</si>
  <si>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</si>
  <si>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</si>
  <si>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</si>
  <si>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</si>
  <si>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</si>
  <si>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</si>
  <si>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</si>
  <si>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</si>
  <si>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</si>
  <si>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</si>
  <si>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</si>
  <si>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</si>
  <si>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</si>
  <si>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</si>
  <si>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</si>
  <si>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</si>
  <si>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</si>
  <si>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</si>
  <si>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</si>
  <si>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</si>
  <si>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</si>
  <si>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</si>
  <si>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</si>
  <si>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</si>
  <si>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</si>
  <si>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</si>
  <si>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</si>
  <si>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</si>
  <si>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</si>
  <si>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</si>
  <si>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</si>
  <si>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</si>
  <si>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</si>
  <si>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</si>
  <si>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</si>
  <si>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</si>
  <si>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</si>
  <si>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</si>
  <si>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</si>
  <si>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</si>
  <si>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</si>
  <si>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</si>
  <si>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</si>
  <si>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</si>
  <si>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</si>
  <si>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</si>
  <si>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</si>
  <si>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</si>
  <si>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</si>
  <si>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</si>
  <si>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</si>
  <si>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</si>
  <si>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</si>
  <si>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</si>
  <si>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</si>
  <si>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</si>
  <si>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</si>
  <si>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</si>
  <si>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</si>
  <si>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</si>
  <si>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</si>
  <si>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</si>
  <si>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</si>
  <si>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</si>
  <si>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</si>
  <si>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</si>
  <si>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</si>
  <si>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</si>
  <si>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</si>
  <si>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</si>
  <si>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</si>
  <si>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</si>
  <si>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</si>
  <si>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</si>
  <si>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</si>
  <si>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</si>
  <si>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</si>
  <si>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</si>
  <si>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</si>
  <si>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</si>
  <si>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</si>
  <si>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</si>
  <si>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</si>
  <si>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</si>
  <si>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</si>
  <si>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</si>
  <si>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</si>
  <si>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</si>
  <si>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</si>
  <si>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</si>
  <si>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</si>
  <si>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</si>
  <si>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</si>
  <si>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</si>
  <si>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</si>
  <si>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</si>
  <si>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</si>
  <si>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</si>
  <si>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</si>
  <si>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</si>
  <si>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</si>
  <si>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</si>
  <si>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</si>
  <si>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</si>
  <si>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</si>
  <si>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</si>
  <si>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</si>
  <si>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</si>
  <si>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</si>
  <si>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</si>
  <si>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</si>
  <si>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</si>
  <si>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</si>
  <si>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</si>
  <si>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</si>
  <si>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</si>
  <si>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</si>
  <si>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</si>
  <si>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</si>
  <si>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</si>
  <si>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</si>
  <si>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</si>
  <si>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</si>
  <si>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</si>
  <si>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</si>
  <si>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</si>
  <si>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</si>
  <si>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</si>
  <si>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</si>
  <si>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</si>
  <si>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</si>
  <si>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</si>
  <si>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</si>
  <si>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</si>
  <si>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</si>
  <si>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</si>
  <si>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</si>
  <si>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</si>
  <si>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</si>
  <si>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</si>
  <si>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</si>
  <si>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</si>
  <si>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</si>
  <si>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</si>
  <si>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</si>
  <si>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</si>
  <si>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</si>
  <si>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</si>
  <si>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</si>
  <si>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</si>
  <si>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</si>
  <si>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</si>
  <si>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</si>
  <si>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</si>
  <si>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</si>
  <si>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</si>
  <si>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</si>
  <si>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</si>
  <si>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</si>
  <si>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</si>
  <si>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</si>
  <si>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</si>
  <si>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</si>
  <si>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</si>
  <si>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</si>
  <si>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</si>
  <si>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</si>
  <si>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</si>
  <si>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</si>
  <si>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</si>
  <si>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</si>
  <si>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</si>
  <si>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</si>
  <si>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</si>
  <si>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</si>
  <si>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</si>
  <si>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</si>
  <si>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</si>
  <si>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</si>
  <si>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</si>
  <si>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</si>
  <si>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</si>
  <si>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</si>
  <si>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</si>
  <si>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</si>
  <si>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</si>
  <si>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</si>
  <si>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</si>
  <si>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</si>
  <si>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</si>
  <si>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</si>
  <si>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</si>
  <si>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</si>
  <si>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</si>
  <si>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</si>
  <si>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</si>
  <si>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</si>
  <si>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</si>
  <si>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</si>
  <si>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</si>
  <si>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</si>
  <si>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</si>
  <si>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</si>
  <si>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</si>
  <si>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</si>
  <si>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</si>
  <si>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</si>
  <si>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</si>
  <si>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</si>
  <si>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</si>
  <si>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</si>
  <si>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</si>
  <si>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</si>
  <si>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</si>
  <si>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</si>
  <si>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</si>
  <si>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</si>
  <si>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</si>
  <si>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</si>
  <si>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</si>
  <si>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</si>
  <si>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</si>
  <si>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</si>
  <si>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</si>
  <si>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</si>
  <si>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</si>
  <si>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</si>
  <si>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</si>
  <si>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</si>
  <si>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</si>
  <si>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</si>
  <si>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</si>
  <si>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</si>
  <si>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</si>
  <si>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</si>
  <si>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</si>
  <si>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</si>
  <si>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</si>
  <si>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</si>
  <si>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</si>
  <si>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</si>
  <si>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</si>
  <si>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</si>
  <si>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</si>
  <si>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</si>
  <si>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</si>
  <si>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</si>
  <si>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</si>
  <si>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</si>
  <si>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</si>
  <si>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</si>
  <si>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</si>
  <si>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</si>
  <si>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</si>
  <si>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</si>
  <si>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</si>
  <si>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</si>
  <si>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</si>
  <si>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</si>
  <si>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</si>
  <si>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</si>
  <si>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</si>
  <si>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</si>
  <si>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</si>
  <si>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</si>
  <si>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</si>
  <si>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</si>
  <si>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</si>
  <si>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</si>
  <si>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</si>
  <si>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</si>
  <si>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</si>
  <si>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</si>
  <si>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</si>
  <si>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</si>
  <si>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</si>
  <si>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</si>
  <si>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</si>
  <si>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</si>
  <si>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</si>
  <si>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</si>
  <si>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</si>
  <si>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</si>
  <si>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</si>
  <si>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</si>
  <si>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</si>
  <si>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</si>
  <si>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</si>
  <si>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</si>
  <si>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</si>
  <si>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</si>
  <si>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</si>
  <si>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</si>
  <si>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</si>
  <si>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</si>
  <si>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</si>
  <si>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</si>
  <si>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</si>
  <si>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</si>
  <si>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</si>
  <si>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</si>
  <si>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</si>
  <si>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</si>
  <si>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</si>
  <si>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</si>
  <si>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</si>
  <si>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</si>
  <si>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</si>
  <si>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</si>
  <si>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</si>
  <si>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</si>
  <si>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</si>
  <si>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</si>
  <si>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</si>
  <si>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</si>
  <si>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</si>
  <si>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</si>
  <si>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</si>
  <si>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</si>
  <si>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</si>
  <si>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</si>
  <si>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</si>
  <si>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</si>
  <si>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</si>
  <si>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</si>
  <si>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</si>
  <si>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</si>
  <si>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</si>
  <si>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</si>
  <si>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</si>
  <si>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</si>
  <si>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</si>
  <si>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</si>
  <si>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</si>
  <si>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</si>
  <si>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</si>
  <si>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</si>
  <si>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</si>
  <si>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</si>
  <si>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</si>
  <si>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</si>
  <si>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</si>
  <si>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</si>
  <si>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</si>
  <si>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</si>
  <si>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</si>
  <si>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</si>
  <si>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</si>
  <si>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</si>
  <si>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</si>
  <si>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</si>
  <si>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</si>
  <si>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</si>
  <si>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</si>
  <si>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</si>
  <si>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</si>
  <si>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</si>
  <si>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</si>
  <si>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</si>
  <si>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</si>
  <si>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</si>
  <si>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</si>
  <si>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</si>
  <si>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</si>
  <si>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</si>
  <si>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</si>
  <si>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</si>
  <si>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</si>
  <si>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</si>
  <si>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</si>
  <si>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</si>
  <si>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</si>
  <si>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</si>
  <si>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</si>
  <si>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</si>
  <si>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</si>
  <si>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</si>
  <si>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</si>
  <si>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</si>
  <si>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</si>
  <si>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</si>
  <si>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</si>
  <si>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</si>
  <si>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</si>
  <si>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</si>
  <si>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</si>
  <si>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</si>
  <si>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</si>
  <si>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</si>
  <si>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</si>
  <si>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</si>
  <si>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</si>
  <si>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</si>
  <si>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</si>
  <si>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</si>
  <si>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</si>
  <si>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</si>
  <si>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</si>
  <si>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</si>
  <si>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</si>
  <si>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</si>
  <si>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</si>
  <si>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</si>
  <si>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</si>
  <si>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</si>
  <si>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</si>
  <si>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</si>
  <si>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</si>
  <si>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</si>
  <si>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</si>
  <si>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</si>
  <si>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</si>
  <si>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</si>
  <si>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</si>
  <si>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</si>
  <si>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</si>
  <si>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</si>
  <si>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</si>
  <si>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</si>
  <si>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</si>
  <si>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</si>
  <si>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</si>
  <si>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</si>
  <si>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</si>
  <si>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</si>
  <si>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</si>
  <si>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</si>
  <si>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</si>
  <si>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</si>
  <si>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</si>
  <si>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</si>
  <si>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</si>
  <si>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</si>
  <si>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</si>
  <si>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</si>
  <si>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</si>
  <si>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</si>
  <si>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</si>
  <si>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</si>
  <si>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</si>
  <si>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</si>
  <si>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</si>
  <si>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</si>
  <si>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</si>
  <si>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</si>
  <si>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</si>
  <si>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</si>
  <si>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</si>
  <si>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</si>
  <si>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</si>
  <si>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</si>
  <si>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</si>
  <si>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</si>
  <si>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</si>
  <si>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</si>
  <si>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</si>
  <si>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</si>
  <si>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</si>
  <si>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</si>
  <si>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</si>
  <si>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</si>
  <si>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</si>
  <si>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</si>
  <si>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</si>
  <si>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</si>
  <si>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</si>
  <si>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</si>
  <si>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</si>
  <si>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</si>
  <si>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</si>
  <si>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</si>
  <si>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</si>
  <si>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</si>
  <si>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</si>
  <si>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</si>
  <si>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</si>
  <si>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</si>
  <si>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</si>
  <si>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</si>
  <si>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</si>
  <si>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</si>
  <si>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</si>
  <si>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</si>
  <si>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</si>
  <si>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</si>
  <si>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</si>
  <si>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</si>
  <si>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</si>
  <si>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</si>
  <si>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</si>
  <si>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</si>
  <si>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</si>
  <si>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</si>
  <si>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</si>
  <si>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</si>
  <si>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</si>
  <si>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</si>
  <si>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</si>
  <si>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</si>
  <si>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</si>
  <si>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</si>
  <si>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</si>
  <si>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</si>
  <si>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</si>
  <si>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</si>
  <si>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</si>
  <si>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</si>
  <si>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</si>
  <si>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</si>
  <si>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</si>
  <si>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</si>
  <si>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</si>
  <si>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</si>
  <si>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</si>
  <si>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</si>
  <si>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</si>
  <si>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</si>
  <si>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</si>
  <si>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</si>
  <si>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</si>
  <si>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</si>
  <si>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</si>
  <si>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</si>
  <si>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</si>
  <si>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</si>
  <si>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</si>
  <si>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</si>
  <si>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</si>
  <si>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</si>
  <si>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</si>
  <si>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</si>
  <si>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</si>
  <si>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</si>
  <si>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</si>
  <si>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</si>
  <si>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</si>
  <si>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</si>
  <si>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</si>
  <si>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</si>
  <si>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</si>
  <si>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</si>
  <si>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</si>
  <si>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</si>
  <si>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</si>
  <si>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</si>
  <si>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</si>
  <si>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</si>
  <si>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</si>
  <si>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</si>
  <si>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</si>
  <si>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</si>
  <si>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</si>
  <si>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</si>
  <si>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</si>
  <si>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</si>
  <si>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</si>
  <si>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</si>
  <si>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</si>
  <si>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</si>
  <si>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</si>
  <si>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</si>
  <si>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</si>
  <si>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</si>
  <si>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</si>
  <si>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</si>
  <si>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</si>
  <si>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</si>
  <si>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</si>
  <si>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</si>
  <si>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</si>
  <si>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</si>
  <si>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</si>
  <si>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</si>
  <si>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</si>
  <si>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</si>
  <si>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</si>
  <si>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</si>
  <si>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</si>
  <si>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</si>
  <si>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</si>
  <si>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</si>
  <si>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</si>
  <si>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</si>
  <si>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</si>
  <si>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</si>
  <si>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</si>
  <si>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</si>
  <si>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</si>
  <si>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</si>
  <si>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</si>
  <si>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</si>
  <si>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</si>
  <si>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</si>
  <si>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</si>
  <si>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</si>
  <si>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</si>
  <si>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</si>
  <si>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</si>
  <si>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</si>
  <si>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</si>
  <si>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</si>
  <si>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</si>
  <si>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</si>
  <si>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</si>
  <si>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</si>
  <si>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</si>
  <si>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</si>
  <si>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</si>
  <si>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</si>
  <si>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</si>
  <si>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</si>
  <si>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</si>
  <si>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</si>
  <si>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</si>
  <si>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</si>
  <si>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</si>
  <si>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</si>
  <si>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</si>
  <si>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</si>
  <si>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</si>
  <si>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</si>
  <si>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</si>
  <si>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</si>
  <si>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</si>
  <si>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</si>
  <si>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</si>
  <si>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</si>
  <si>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</si>
  <si>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</si>
  <si>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</si>
  <si>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</si>
  <si>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</si>
  <si>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</si>
  <si>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</si>
  <si>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</si>
  <si>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</si>
  <si>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</si>
  <si>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</si>
  <si>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</si>
  <si>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</si>
  <si>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</si>
  <si>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</si>
  <si>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</si>
  <si>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</si>
  <si>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</si>
  <si>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</si>
  <si>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</si>
  <si>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</si>
  <si>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</si>
  <si>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</si>
  <si>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</si>
  <si>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</si>
  <si>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</si>
  <si>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</si>
  <si>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</si>
  <si>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</si>
  <si>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</si>
  <si>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</si>
  <si>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</si>
  <si>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</si>
  <si>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</si>
  <si>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</si>
  <si>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</si>
  <si>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</si>
  <si>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</si>
  <si>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</si>
  <si>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</si>
  <si>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</si>
  <si>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</si>
  <si>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</si>
  <si>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</si>
  <si>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</si>
  <si>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</si>
  <si>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</si>
  <si>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</si>
  <si>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</si>
  <si>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</si>
  <si>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</si>
  <si>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</si>
  <si>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</si>
  <si>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</si>
  <si>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</si>
  <si>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</si>
  <si>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</si>
  <si>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</si>
  <si>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</si>
  <si>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</si>
  <si>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</si>
  <si>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</si>
  <si>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</si>
  <si>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</si>
  <si>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</si>
  <si>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</si>
  <si>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</si>
  <si>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</si>
  <si>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</si>
  <si>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</si>
  <si>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</si>
  <si>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</si>
  <si>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</si>
  <si>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</si>
  <si>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</si>
  <si>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</si>
  <si>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</si>
  <si>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</si>
  <si>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</si>
  <si>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</si>
  <si>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</si>
  <si>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</si>
  <si>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</si>
  <si>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</si>
  <si>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</si>
  <si>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</si>
  <si>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</si>
  <si>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</si>
  <si>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</si>
  <si>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</si>
  <si>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</si>
  <si>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</si>
  <si>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</si>
  <si>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</si>
  <si>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</si>
  <si>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</si>
  <si>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</si>
  <si>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</si>
  <si>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</si>
  <si>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</si>
  <si>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</si>
  <si>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</si>
  <si>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</si>
  <si>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</si>
  <si>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</si>
  <si>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</si>
  <si>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</si>
  <si>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</si>
  <si>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</si>
  <si>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</si>
  <si>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</si>
  <si>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</si>
  <si>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</si>
  <si>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</si>
  <si>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</si>
  <si>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</si>
  <si>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</si>
  <si>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</si>
  <si>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</si>
  <si>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</si>
  <si>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</si>
  <si>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</si>
  <si>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</si>
  <si>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</si>
  <si>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</si>
  <si>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</si>
  <si>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</si>
  <si>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</si>
  <si>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</si>
  <si>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</si>
  <si>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</si>
  <si>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</si>
  <si>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</si>
  <si>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</si>
  <si>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</si>
  <si>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</si>
  <si>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</si>
  <si>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</si>
  <si>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</si>
  <si>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</si>
  <si>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</si>
  <si>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</si>
  <si>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</si>
  <si>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</si>
  <si>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</si>
  <si>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</si>
  <si>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</si>
  <si>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</si>
  <si>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</si>
  <si>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</si>
  <si>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</si>
  <si>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</si>
  <si>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</si>
  <si>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</si>
  <si>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</si>
  <si>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</si>
  <si>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</si>
  <si>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</si>
  <si>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</si>
  <si>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</si>
  <si>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</si>
  <si>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</si>
  <si>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</si>
  <si>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</si>
  <si>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</si>
  <si>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</si>
  <si>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</si>
  <si>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</si>
  <si>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</si>
  <si>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</si>
  <si>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</si>
  <si>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</si>
  <si>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</si>
  <si>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</si>
  <si>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</si>
  <si>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</si>
  <si>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</si>
  <si>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</si>
  <si>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</si>
  <si>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</si>
  <si>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</si>
  <si>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</si>
  <si>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</si>
  <si>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</si>
  <si>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</si>
  <si>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</si>
  <si>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</si>
  <si>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</si>
  <si>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</si>
  <si>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</si>
  <si>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</si>
  <si>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</si>
  <si>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</si>
  <si>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</si>
  <si>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</si>
  <si>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</si>
  <si>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</si>
  <si>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</si>
  <si>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</si>
  <si>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</si>
  <si>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</si>
  <si>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</si>
  <si>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</si>
  <si>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</si>
  <si>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</si>
  <si>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</si>
  <si>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</si>
  <si>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</si>
  <si>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</si>
  <si>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</si>
  <si>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</si>
  <si>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</si>
  <si>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</si>
  <si>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</si>
  <si>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</si>
  <si>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</si>
  <si>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</si>
  <si>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</si>
  <si>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</si>
  <si>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</si>
  <si>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</si>
  <si>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</si>
  <si>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</si>
  <si>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</si>
  <si>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</si>
  <si>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</si>
  <si>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</si>
  <si>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</si>
  <si>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</si>
  <si>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</si>
  <si>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</si>
  <si>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</si>
  <si>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</si>
  <si>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</si>
  <si>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</si>
  <si>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</si>
  <si>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</si>
  <si>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</si>
  <si>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</si>
  <si>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</si>
  <si>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</si>
  <si>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</si>
  <si>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</si>
  <si>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</si>
  <si>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</si>
  <si>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</si>
  <si>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</si>
  <si>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</si>
  <si>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</si>
  <si>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</si>
  <si>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</si>
  <si>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</si>
  <si>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</si>
  <si>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</si>
  <si>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</si>
  <si>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</si>
  <si>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</si>
  <si>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</si>
  <si>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</si>
  <si>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</si>
  <si>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</si>
  <si>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</si>
  <si>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</si>
  <si>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</si>
  <si>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</si>
  <si>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</si>
  <si>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</si>
  <si>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</si>
  <si>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</si>
  <si>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</si>
  <si>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</si>
  <si>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</si>
  <si>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</si>
  <si>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</si>
  <si>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</si>
  <si>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</si>
  <si>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</si>
  <si>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</si>
  <si>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</si>
  <si>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</si>
  <si>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</si>
  <si>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</si>
  <si>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</si>
  <si>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</si>
  <si>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</si>
  <si>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</si>
  <si>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</si>
  <si>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</si>
  <si>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</si>
  <si>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</si>
  <si>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</si>
  <si>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</si>
  <si>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</si>
  <si>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</si>
  <si>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</si>
  <si>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</si>
  <si>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</si>
  <si>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</si>
  <si>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</si>
  <si>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</si>
  <si>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</si>
  <si>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</si>
  <si>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</si>
  <si>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</si>
  <si>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</si>
  <si>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</si>
  <si>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</si>
  <si>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</si>
  <si>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</si>
  <si>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</si>
  <si>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</si>
  <si>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</si>
  <si>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</si>
  <si>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</si>
  <si>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</si>
  <si>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</si>
  <si>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</si>
  <si>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</si>
  <si>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</si>
  <si>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</si>
  <si>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</si>
  <si>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</si>
  <si>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</si>
  <si>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</si>
  <si>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</si>
  <si>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</si>
  <si>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</si>
  <si>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</si>
  <si>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</si>
  <si>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</si>
  <si>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</si>
  <si>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</si>
  <si>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</si>
  <si>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</si>
  <si>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</si>
  <si>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</si>
  <si>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</si>
  <si>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</si>
  <si>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</si>
  <si>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</si>
  <si>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</si>
  <si>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</si>
  <si>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</si>
  <si>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</si>
  <si>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</si>
  <si>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</si>
  <si>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</si>
  <si>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</si>
  <si>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</si>
  <si>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</si>
  <si>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</si>
  <si>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</si>
  <si>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</si>
  <si>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</si>
  <si>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</si>
  <si>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</si>
  <si>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</si>
  <si>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</si>
  <si>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</si>
  <si>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</si>
  <si>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</si>
  <si>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</si>
  <si>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</si>
  <si>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</si>
  <si>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</si>
  <si>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</si>
  <si>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</si>
  <si>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</si>
  <si>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</si>
  <si>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</si>
  <si>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</si>
  <si>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</si>
  <si>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</si>
  <si>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</si>
  <si>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</si>
  <si>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</si>
  <si>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</si>
  <si>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</si>
  <si>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</si>
  <si>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</si>
  <si>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</si>
  <si>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</si>
  <si>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</si>
  <si>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</si>
  <si>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</si>
  <si>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</si>
  <si>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</si>
  <si>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</si>
  <si>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</si>
  <si>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</si>
  <si>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</si>
  <si>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</si>
  <si>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</si>
  <si>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</si>
  <si>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</si>
  <si>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</si>
  <si>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</si>
  <si>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</si>
  <si>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</si>
  <si>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</si>
  <si>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</si>
  <si>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</si>
  <si>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</si>
  <si>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</si>
  <si>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</si>
  <si>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</si>
  <si>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</si>
  <si>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</si>
  <si>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</si>
  <si>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</si>
  <si>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</si>
  <si>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</si>
  <si>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</si>
  <si>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</si>
  <si>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</si>
  <si>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</si>
  <si>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</si>
  <si>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</si>
  <si>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</si>
  <si>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</si>
  <si>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</si>
  <si>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</si>
  <si>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</si>
  <si>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</si>
  <si>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</si>
  <si>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</si>
  <si>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</si>
  <si>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</si>
  <si>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</si>
  <si>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</si>
  <si>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</si>
  <si>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</si>
  <si>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</si>
  <si>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</si>
  <si>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</si>
  <si>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</si>
  <si>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</si>
  <si>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</si>
  <si>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</si>
  <si>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</si>
  <si>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</si>
  <si>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</si>
  <si>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</si>
  <si>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</si>
  <si>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</si>
  <si>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</si>
  <si>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</si>
  <si>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</si>
  <si>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</si>
  <si>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</si>
  <si>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</si>
  <si>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</si>
  <si>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</si>
  <si>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</si>
  <si>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</si>
  <si>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</si>
  <si>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</si>
  <si>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</si>
  <si>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</si>
  <si>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</si>
  <si>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</si>
  <si>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</si>
  <si>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</si>
  <si>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</si>
  <si>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</si>
  <si>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</si>
  <si>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</si>
  <si>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</si>
  <si>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</si>
  <si>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</si>
  <si>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</si>
  <si>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</si>
  <si>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</si>
  <si>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</si>
  <si>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</si>
  <si>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</si>
  <si>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</si>
  <si>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</si>
  <si>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</si>
  <si>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</si>
  <si>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</si>
  <si>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</si>
  <si>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</si>
  <si>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</si>
  <si>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</si>
  <si>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</si>
  <si>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</si>
  <si>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</si>
  <si>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</si>
  <si>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</si>
  <si>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</si>
  <si>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</si>
  <si>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</si>
  <si>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</si>
  <si>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</si>
  <si>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</si>
  <si>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</si>
  <si>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</si>
  <si>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</si>
  <si>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</si>
  <si>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</si>
  <si>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</si>
  <si>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</si>
  <si>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</si>
  <si>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</si>
  <si>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</si>
  <si>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</si>
  <si>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</si>
  <si>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</si>
  <si>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</si>
  <si>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</si>
  <si>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</si>
  <si>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</si>
  <si>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</si>
  <si>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</si>
  <si>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</si>
  <si>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</si>
  <si>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</si>
  <si>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</si>
  <si>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</si>
  <si>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</si>
  <si>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</si>
  <si>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</si>
  <si>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</si>
  <si>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</si>
  <si>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</si>
  <si>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</si>
  <si>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</si>
  <si>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</si>
  <si>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</si>
  <si>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</si>
  <si>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</si>
  <si>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</si>
  <si>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</si>
  <si>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</si>
  <si>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</si>
  <si>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</si>
  <si>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</si>
  <si>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</si>
  <si>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</si>
  <si>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</si>
  <si>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</si>
  <si>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</si>
  <si>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</si>
  <si>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</si>
  <si>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</si>
  <si>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</si>
  <si>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</si>
  <si>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</si>
  <si>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</si>
  <si>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</si>
  <si>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</si>
  <si>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</si>
  <si>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</si>
  <si>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</si>
  <si>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</si>
  <si>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</si>
  <si>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</si>
  <si>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</si>
  <si>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</si>
  <si>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</si>
  <si>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</si>
  <si>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</si>
  <si>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</si>
  <si>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</si>
  <si>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</si>
  <si>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</si>
  <si>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</si>
  <si>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</si>
  <si>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</si>
  <si>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</si>
  <si>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</si>
  <si>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</si>
  <si>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</si>
  <si>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</si>
  <si>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</si>
  <si>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</si>
  <si>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</si>
  <si>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</si>
  <si>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</si>
  <si>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</si>
  <si>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</si>
  <si>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</si>
  <si>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</si>
  <si>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</si>
  <si>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</si>
  <si>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</si>
  <si>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</si>
  <si>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</si>
  <si>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</si>
  <si>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</si>
  <si>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</si>
  <si>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</si>
  <si>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</si>
  <si>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</si>
  <si>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</si>
  <si>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</si>
  <si>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</si>
  <si>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</si>
  <si>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</si>
  <si>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</si>
  <si>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</si>
  <si>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</si>
  <si>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</si>
  <si>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</si>
  <si>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</si>
  <si>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</si>
  <si>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</si>
  <si>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</si>
  <si>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</si>
  <si>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</si>
  <si>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</si>
  <si>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</si>
  <si>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</si>
  <si>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</si>
  <si>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</si>
  <si>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</si>
  <si>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</si>
  <si>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</si>
  <si>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</si>
  <si>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</si>
  <si>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</si>
  <si>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</si>
  <si>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</si>
  <si>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</si>
  <si>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</si>
  <si>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</si>
  <si>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</si>
  <si>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</si>
  <si>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</si>
  <si>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</si>
  <si>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</si>
  <si>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</si>
  <si>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</si>
  <si>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</si>
  <si>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</si>
  <si>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</si>
  <si>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</si>
  <si>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</si>
  <si>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</si>
  <si>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</si>
  <si>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</si>
  <si>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</si>
  <si>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</si>
  <si>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</si>
  <si>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</si>
  <si>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</si>
  <si>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</si>
  <si>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</si>
  <si>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</si>
  <si>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</si>
  <si>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</si>
  <si>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</si>
  <si>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</si>
  <si>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</si>
  <si>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</si>
  <si>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</si>
  <si>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</si>
  <si>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</si>
  <si>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</si>
  <si>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</si>
  <si>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</si>
  <si>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</si>
  <si>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</si>
  <si>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</si>
  <si>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</si>
  <si>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</si>
  <si>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</si>
  <si>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</si>
  <si>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</si>
  <si>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</si>
  <si>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</si>
  <si>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</si>
  <si>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</si>
  <si>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</si>
  <si>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</si>
  <si>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</si>
  <si>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</si>
  <si>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</si>
  <si>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</si>
  <si>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</si>
  <si>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</si>
  <si>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</si>
  <si>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</si>
  <si>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</si>
  <si>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</si>
  <si>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</si>
  <si>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</si>
  <si>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</si>
  <si>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</si>
  <si>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</si>
  <si>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</si>
  <si>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</si>
  <si>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</si>
  <si>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</si>
  <si>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</si>
  <si>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</si>
  <si>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</si>
  <si>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</si>
  <si>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</si>
  <si>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</si>
  <si>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</si>
  <si>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</si>
  <si>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</si>
  <si>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</si>
  <si>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</si>
  <si>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</si>
  <si>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</si>
  <si>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</si>
  <si>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</si>
  <si>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</si>
  <si>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</si>
  <si>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</si>
  <si>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</si>
  <si>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</si>
  <si>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</si>
  <si>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</si>
  <si>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</si>
  <si>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</si>
  <si>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</si>
  <si>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</si>
  <si>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</si>
  <si>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</si>
  <si>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</si>
  <si>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</si>
  <si>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</si>
  <si>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</si>
  <si>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</si>
  <si>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</si>
  <si>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</si>
  <si>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</si>
  <si>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</si>
  <si>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</si>
  <si>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</si>
  <si>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</si>
  <si>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</si>
  <si>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</si>
  <si>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</si>
  <si>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</si>
  <si>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</si>
  <si>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</si>
  <si>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</si>
  <si>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</si>
  <si>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</si>
  <si>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</si>
  <si>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</si>
  <si>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</si>
  <si>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</si>
  <si>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</si>
  <si>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</si>
  <si>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</si>
  <si>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</si>
  <si>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</si>
  <si>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</si>
  <si>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</si>
  <si>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</si>
  <si>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</si>
  <si>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</si>
  <si>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</si>
  <si>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</si>
  <si>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</si>
  <si>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</si>
  <si>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</si>
  <si>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</si>
  <si>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</si>
  <si>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</si>
  <si>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</si>
  <si>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</si>
  <si>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</si>
  <si>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</si>
  <si>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</si>
  <si>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</si>
  <si>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</si>
  <si>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</si>
  <si>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</si>
  <si>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</si>
  <si>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</si>
  <si>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</si>
  <si>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</si>
  <si>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</si>
  <si>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</si>
  <si>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</si>
  <si>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</si>
  <si>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</si>
  <si>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</si>
  <si>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</si>
  <si>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</si>
  <si>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</si>
  <si>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</si>
  <si>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</si>
  <si>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</si>
  <si>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</si>
  <si>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</si>
  <si>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</si>
  <si>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</si>
  <si>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</si>
  <si>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</si>
  <si>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</si>
  <si>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</si>
  <si>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</si>
  <si>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</si>
  <si>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</si>
  <si>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</si>
  <si>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</si>
  <si>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</si>
  <si>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</si>
  <si>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</si>
  <si>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</si>
  <si>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</si>
  <si>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</si>
  <si>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</si>
  <si>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</si>
  <si>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</si>
  <si>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</si>
  <si>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</si>
  <si>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</si>
  <si>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</si>
  <si>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</si>
  <si>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</si>
  <si>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</si>
  <si>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</si>
  <si>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</si>
  <si>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</si>
  <si>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</si>
  <si>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</si>
  <si>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</si>
  <si>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</si>
  <si>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</si>
  <si>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</si>
  <si>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</si>
  <si>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</si>
  <si>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</si>
  <si>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</si>
  <si>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</si>
  <si>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</si>
  <si>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</si>
  <si>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</si>
  <si>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</si>
  <si>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</si>
  <si>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</si>
  <si>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</si>
  <si>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</si>
  <si>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</si>
  <si>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</si>
  <si>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</si>
  <si>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</si>
  <si>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</si>
  <si>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</si>
  <si>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</si>
  <si>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</si>
  <si>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</si>
  <si>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</si>
  <si>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</si>
  <si>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</si>
  <si>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</si>
  <si>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</si>
  <si>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</si>
  <si>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</si>
  <si>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</si>
  <si>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</si>
  <si>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</si>
  <si>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</si>
  <si>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</si>
  <si>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</si>
  <si>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</si>
  <si>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</si>
  <si>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</si>
  <si>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</si>
  <si>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</si>
  <si>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</si>
  <si>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</si>
  <si>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</si>
  <si>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</si>
  <si>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</si>
  <si>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</si>
  <si>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</si>
  <si>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</si>
  <si>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</si>
  <si>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</si>
  <si>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</si>
  <si>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</si>
  <si>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</si>
  <si>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</si>
  <si>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</si>
  <si>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</si>
  <si>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</si>
  <si>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</si>
  <si>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</si>
  <si>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</si>
  <si>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</si>
  <si>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</si>
  <si>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</si>
  <si>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</si>
  <si>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</si>
  <si>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</si>
  <si>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</si>
  <si>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</si>
  <si>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</si>
  <si>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</si>
  <si>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</si>
  <si>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</si>
  <si>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</si>
  <si>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</si>
  <si>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</si>
  <si>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</si>
  <si>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</si>
  <si>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</si>
  <si>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</si>
  <si>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</si>
  <si>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</si>
  <si>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</si>
  <si>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</si>
  <si>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</si>
  <si>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</si>
  <si>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</si>
  <si>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</si>
  <si>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</si>
  <si>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</si>
  <si>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</si>
  <si>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</si>
  <si>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</si>
  <si>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</si>
  <si>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</si>
  <si>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</si>
  <si>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</si>
  <si>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</si>
  <si>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</si>
  <si>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</si>
  <si>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</si>
  <si>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</si>
  <si>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</si>
  <si>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</si>
  <si>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</si>
  <si>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</si>
  <si>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</si>
  <si>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</si>
  <si>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</si>
  <si>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</si>
  <si>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</si>
  <si>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</si>
  <si>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</si>
  <si>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</si>
  <si>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</si>
  <si>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</si>
  <si>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</si>
  <si>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</si>
  <si>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</si>
  <si>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</si>
  <si>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</si>
  <si>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</si>
  <si>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</si>
  <si>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</si>
  <si>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</si>
  <si>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</si>
  <si>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</si>
  <si>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</si>
  <si>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</si>
  <si>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</si>
  <si>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</si>
  <si>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</si>
  <si>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</si>
  <si>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</si>
  <si>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</si>
  <si>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</si>
  <si>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</si>
  <si>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</si>
  <si>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</si>
  <si>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</si>
  <si>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</si>
  <si>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</si>
  <si>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</si>
  <si>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</si>
  <si>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</si>
  <si>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</si>
  <si>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</si>
  <si>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</si>
  <si>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</si>
  <si>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</si>
  <si>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</si>
  <si>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</si>
  <si>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</si>
  <si>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</si>
  <si>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</si>
  <si>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</si>
  <si>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</si>
  <si>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</si>
  <si>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</si>
  <si>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</si>
  <si>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</si>
  <si>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</si>
  <si>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</si>
  <si>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</si>
  <si>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</si>
  <si>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</si>
  <si>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</si>
  <si>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</si>
  <si>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</si>
  <si>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</si>
  <si>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</si>
  <si>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</si>
  <si>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</si>
  <si>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</si>
  <si>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</si>
  <si>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</si>
  <si>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</si>
  <si>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</si>
  <si>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</si>
  <si>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</si>
  <si>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</si>
  <si>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</si>
  <si>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</si>
  <si>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</si>
  <si>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</si>
  <si>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</si>
  <si>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</si>
  <si>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</si>
  <si>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</si>
  <si>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</si>
  <si>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</si>
  <si>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</si>
  <si>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</si>
  <si>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</si>
  <si>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</si>
  <si>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</si>
  <si>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</si>
  <si>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</si>
  <si>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</si>
  <si>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</si>
  <si>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</si>
  <si>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</si>
  <si>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</si>
  <si>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</si>
  <si>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</si>
  <si>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</si>
  <si>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</si>
  <si>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</si>
  <si>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</si>
  <si>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</si>
  <si>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</si>
  <si>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</si>
  <si>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</si>
  <si>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</si>
  <si>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</si>
  <si>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</si>
  <si>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</si>
  <si>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</si>
  <si>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</si>
  <si>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</si>
  <si>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</si>
  <si>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</si>
  <si>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</si>
  <si>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</si>
  <si>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</si>
  <si>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</si>
  <si>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</si>
  <si>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</si>
  <si>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</si>
  <si>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</si>
  <si>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</si>
  <si>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</si>
  <si>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</si>
  <si>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</si>
  <si>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</si>
  <si>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</si>
  <si>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</si>
  <si>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</si>
  <si>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</si>
  <si>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</si>
  <si>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</si>
  <si>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</si>
  <si>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</si>
  <si>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</si>
  <si>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</si>
  <si>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</si>
  <si>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</si>
  <si>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</si>
  <si>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</si>
  <si>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</si>
  <si>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</si>
  <si>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</si>
  <si>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</si>
  <si>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</si>
  <si>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</si>
  <si>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</si>
  <si>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</si>
  <si>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</si>
  <si>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</si>
  <si>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</si>
  <si>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</si>
  <si>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</si>
  <si>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</si>
  <si>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</si>
  <si>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</si>
  <si>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</si>
  <si>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</si>
  <si>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</si>
  <si>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</si>
  <si>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</si>
  <si>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</si>
  <si>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</si>
  <si>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</si>
  <si>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</si>
  <si>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</si>
  <si>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</si>
  <si>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</si>
  <si>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</si>
  <si>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</si>
  <si>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</si>
  <si>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</si>
  <si>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</si>
  <si>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</si>
  <si>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</si>
  <si>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</si>
  <si>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</si>
  <si>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</si>
  <si>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</si>
  <si>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</si>
  <si>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</si>
  <si>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</si>
  <si>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</si>
  <si>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</si>
  <si>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</si>
  <si>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</si>
  <si>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</si>
  <si>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</si>
  <si>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</si>
  <si>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</si>
  <si>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</si>
  <si>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</si>
  <si>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</si>
  <si>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</si>
  <si>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</si>
  <si>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</si>
  <si>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</si>
  <si>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</si>
  <si>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</si>
  <si>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</si>
  <si>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</si>
  <si>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</si>
  <si>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</si>
  <si>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</si>
  <si>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</si>
  <si>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</si>
  <si>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</si>
  <si>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</si>
  <si>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</si>
  <si>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</si>
  <si>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</si>
  <si>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</si>
  <si>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</si>
  <si>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</si>
  <si>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</si>
  <si>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</si>
  <si>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</si>
  <si>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</si>
  <si>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</si>
  <si>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</si>
  <si>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</si>
  <si>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</si>
  <si>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</si>
  <si>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</si>
  <si>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</si>
  <si>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</si>
  <si>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</si>
  <si>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</si>
  <si>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</si>
  <si>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</si>
  <si>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</si>
  <si>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</si>
  <si>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</si>
  <si>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</si>
  <si>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</si>
  <si>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</si>
  <si>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</si>
  <si>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</si>
  <si>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</si>
  <si>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</si>
  <si>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</si>
  <si>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</si>
  <si>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</si>
  <si>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</si>
  <si>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</si>
  <si>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</si>
  <si>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</si>
  <si>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</si>
  <si>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</si>
  <si>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</si>
  <si>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</si>
  <si>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</si>
  <si>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</si>
  <si>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</si>
  <si>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</si>
  <si>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</si>
  <si>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</si>
  <si>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</si>
  <si>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</si>
  <si>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</si>
  <si>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</si>
  <si>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</si>
  <si>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</si>
  <si>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</si>
  <si>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</si>
  <si>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</si>
  <si>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</si>
  <si>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</si>
  <si>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</si>
  <si>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</si>
  <si>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</si>
  <si>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</si>
  <si>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</si>
  <si>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</si>
  <si>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</si>
  <si>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</si>
  <si>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</si>
  <si>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</si>
  <si>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</si>
  <si>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</si>
  <si>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</si>
  <si>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</si>
  <si>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</si>
  <si>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</si>
  <si>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</si>
  <si>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</si>
  <si>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</si>
  <si>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</si>
  <si>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</si>
  <si>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</si>
  <si>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</si>
  <si>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</si>
  <si>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</si>
  <si>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</si>
  <si>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</si>
  <si>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</si>
  <si>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</si>
  <si>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</si>
  <si>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</si>
  <si>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</si>
  <si>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</si>
  <si>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</si>
  <si>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</si>
  <si>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</si>
  <si>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</si>
  <si>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</si>
  <si>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</si>
  <si>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</si>
  <si>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</si>
  <si>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</si>
  <si>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</si>
  <si>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</si>
  <si>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</si>
  <si>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</si>
  <si>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</si>
  <si>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</si>
  <si>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</si>
  <si>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</si>
  <si>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</si>
  <si>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</si>
  <si>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</si>
  <si>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</si>
  <si>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</si>
  <si>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</si>
  <si>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</si>
  <si>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</si>
  <si>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</si>
  <si>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</si>
  <si>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</si>
  <si>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</si>
  <si>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</si>
  <si>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</si>
  <si>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</si>
  <si>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</si>
  <si>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</si>
  <si>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</si>
  <si>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</si>
  <si>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</si>
  <si>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</si>
  <si>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</si>
  <si>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</si>
  <si>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</si>
  <si>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</si>
  <si>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</si>
  <si>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</si>
  <si>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</si>
  <si>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</si>
  <si>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</si>
  <si>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</si>
  <si>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</si>
  <si>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</si>
  <si>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</si>
  <si>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</si>
  <si>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</si>
  <si>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</si>
  <si>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</si>
  <si>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</si>
  <si>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</si>
  <si>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</si>
  <si>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</si>
  <si>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</si>
  <si>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</si>
  <si>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</si>
  <si>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</si>
  <si>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</si>
  <si>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</si>
  <si>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</si>
  <si>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</si>
  <si>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</si>
  <si>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</si>
  <si>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</si>
  <si>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</si>
  <si>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</si>
  <si>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</si>
  <si>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</si>
  <si>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</si>
  <si>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</si>
  <si>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</si>
  <si>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</si>
  <si>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</si>
  <si>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</si>
  <si>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</si>
  <si>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</si>
  <si>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</si>
  <si>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</si>
  <si>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</si>
  <si>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</si>
  <si>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</si>
  <si>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</si>
  <si>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</si>
  <si>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</si>
  <si>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</si>
  <si>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</si>
  <si>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</si>
  <si>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</si>
  <si>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</si>
  <si>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</si>
  <si>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</si>
  <si>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</si>
  <si>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</si>
  <si>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</si>
  <si>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</si>
  <si>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</si>
  <si>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</si>
  <si>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</si>
  <si>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</si>
  <si>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</si>
  <si>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</si>
  <si>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</si>
  <si>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</si>
  <si>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</si>
  <si>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</si>
  <si>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</si>
  <si>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</si>
  <si>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</si>
  <si>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</si>
  <si>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</si>
  <si>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</si>
  <si>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</si>
  <si>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</si>
  <si>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</si>
  <si>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</si>
  <si>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</si>
  <si>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</si>
  <si>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</si>
  <si>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</si>
  <si>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</si>
  <si>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</si>
  <si>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</si>
  <si>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</si>
  <si>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</si>
  <si>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</si>
  <si>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</si>
  <si>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</si>
  <si>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</si>
  <si>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</si>
  <si>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</si>
  <si>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</si>
  <si>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</si>
  <si>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</si>
  <si>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</si>
  <si>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</si>
  <si>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</si>
  <si>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</si>
  <si>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</si>
  <si>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</si>
  <si>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</si>
  <si>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</si>
  <si>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</si>
  <si>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</si>
  <si>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</si>
  <si>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</si>
  <si>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</si>
  <si>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</si>
  <si>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</si>
  <si>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</si>
  <si>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</si>
  <si>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</si>
  <si>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</si>
  <si>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</si>
  <si>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</si>
  <si>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</si>
  <si>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</si>
  <si>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</si>
  <si>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</si>
  <si>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</si>
  <si>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</si>
  <si>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</si>
  <si>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</si>
  <si>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</si>
  <si>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</si>
  <si>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</si>
  <si>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</si>
  <si>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</si>
  <si>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</si>
  <si>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</si>
  <si>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</si>
  <si>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</si>
  <si>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</si>
  <si>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</si>
  <si>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</si>
  <si>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</si>
  <si>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</si>
  <si>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</si>
  <si>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</si>
  <si>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</si>
  <si>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</si>
  <si>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</si>
  <si>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</si>
  <si>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</si>
  <si>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</si>
  <si>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</si>
  <si>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</si>
  <si>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</si>
  <si>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</si>
  <si>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</si>
  <si>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</si>
  <si>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</si>
  <si>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</si>
  <si>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</si>
  <si>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</si>
  <si>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</si>
  <si>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</si>
  <si>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</si>
  <si>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</si>
  <si>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</si>
  <si>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</si>
  <si>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</si>
  <si>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</si>
  <si>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</si>
  <si>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</si>
  <si>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</si>
  <si>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</si>
  <si>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</si>
  <si>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</si>
  <si>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</si>
  <si>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</si>
  <si>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</si>
  <si>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</si>
  <si>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</si>
  <si>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</si>
  <si>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</si>
  <si>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</si>
  <si>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</si>
  <si>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</si>
  <si>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</si>
  <si>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</si>
  <si>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</si>
  <si>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</si>
  <si>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</si>
  <si>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</si>
  <si>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</si>
  <si>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</si>
  <si>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</si>
  <si>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</si>
  <si>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</si>
  <si>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</si>
  <si>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</si>
  <si>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</si>
  <si>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</si>
  <si>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</si>
  <si>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</si>
  <si>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</si>
  <si>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</si>
  <si>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</si>
  <si>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</si>
  <si>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</si>
  <si>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</si>
  <si>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</si>
  <si>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</si>
  <si>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</si>
  <si>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</si>
  <si>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</si>
  <si>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</si>
  <si>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</si>
  <si>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</si>
  <si>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</si>
  <si>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</si>
  <si>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</si>
  <si>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</si>
  <si>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</si>
  <si>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</si>
  <si>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</si>
  <si>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</si>
  <si>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</si>
  <si>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</si>
  <si>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</si>
  <si>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</si>
  <si>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</si>
  <si>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</si>
  <si>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</si>
  <si>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</si>
  <si>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</si>
  <si>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</si>
  <si>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</si>
  <si>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</si>
  <si>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</si>
  <si>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</si>
  <si>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</si>
  <si>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</si>
  <si>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</si>
  <si>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</si>
  <si>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</si>
  <si>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</si>
  <si>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</si>
  <si>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</si>
  <si>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</si>
  <si>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</si>
  <si>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</si>
  <si>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</si>
  <si>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</si>
  <si>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</si>
  <si>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</si>
  <si>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</si>
  <si>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</si>
  <si>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</si>
  <si>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</si>
  <si>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</si>
  <si>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</si>
  <si>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</si>
  <si>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</si>
  <si>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</si>
  <si>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</si>
  <si>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</si>
  <si>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</si>
  <si>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</si>
  <si>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</si>
  <si>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</si>
  <si>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</si>
  <si>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</si>
  <si>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</si>
  <si>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</si>
  <si>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</si>
  <si>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</si>
  <si>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</si>
  <si>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</si>
  <si>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</si>
  <si>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</si>
  <si>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</si>
  <si>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</si>
  <si>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</si>
  <si>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</si>
  <si>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</si>
  <si>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</si>
  <si>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</si>
  <si>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</si>
  <si>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</si>
  <si>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</si>
  <si>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</si>
  <si>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</si>
  <si>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</si>
  <si>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</si>
  <si>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</si>
  <si>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</si>
  <si>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</si>
  <si>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</si>
  <si>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</si>
  <si>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</si>
  <si>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</si>
  <si>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</si>
  <si>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</si>
  <si>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</si>
  <si>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</si>
  <si>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</si>
  <si>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</si>
  <si>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</si>
  <si>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</si>
  <si>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</si>
  <si>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</si>
  <si>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</si>
  <si>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</si>
  <si>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</si>
  <si>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</si>
  <si>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</si>
  <si>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</si>
  <si>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</si>
  <si>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</si>
  <si>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</si>
  <si>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</si>
  <si>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</si>
  <si>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</si>
  <si>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</si>
  <si>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</si>
  <si>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</si>
  <si>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</si>
  <si>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</si>
  <si>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</si>
  <si>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</si>
  <si>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</si>
  <si>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</si>
  <si>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</si>
  <si>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</si>
  <si>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</si>
  <si>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</si>
  <si>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</si>
  <si>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</si>
  <si>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</si>
  <si>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</si>
  <si>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</si>
  <si>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</si>
  <si>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</si>
  <si>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</si>
  <si>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</si>
  <si>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</si>
  <si>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</si>
  <si>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</si>
  <si>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</si>
  <si>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</si>
  <si>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</si>
  <si>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</si>
  <si>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</si>
  <si>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</si>
  <si>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</si>
  <si>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</si>
  <si>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</si>
  <si>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</si>
  <si>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</si>
  <si>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</si>
  <si>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</si>
  <si>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</si>
  <si>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</si>
  <si>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</si>
  <si>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</si>
  <si>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</si>
  <si>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</si>
  <si>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</si>
  <si>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</si>
  <si>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</si>
  <si>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</si>
  <si>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</si>
  <si>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</si>
  <si>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</si>
  <si>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</si>
  <si>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</si>
  <si>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</si>
  <si>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</si>
  <si>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</si>
  <si>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</si>
  <si>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</si>
  <si>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</si>
  <si>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</si>
  <si>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</si>
  <si>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</si>
  <si>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</si>
  <si>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</si>
  <si>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</si>
  <si>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</si>
  <si>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</si>
  <si>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</si>
  <si>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</si>
  <si>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</si>
  <si>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</si>
  <si>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</si>
  <si>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</si>
  <si>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</si>
  <si>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</si>
  <si>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</si>
  <si>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</si>
  <si>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</si>
  <si>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</si>
  <si>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</si>
  <si>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</si>
  <si>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</si>
  <si>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</si>
  <si>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</si>
  <si>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</si>
  <si>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</si>
  <si>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</si>
  <si>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</si>
  <si>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</si>
  <si>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</si>
  <si>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</si>
  <si>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</si>
  <si>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</si>
  <si>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</si>
  <si>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</si>
  <si>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</si>
  <si>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</si>
  <si>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</si>
  <si>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</si>
  <si>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</si>
  <si>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</si>
  <si>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</si>
  <si>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</si>
  <si>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</si>
  <si>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</si>
  <si>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</si>
  <si>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</si>
  <si>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</si>
  <si>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</si>
  <si>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</si>
  <si>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</si>
  <si>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</si>
  <si>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</si>
  <si>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</si>
  <si>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</si>
  <si>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</si>
  <si>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</si>
  <si>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</si>
  <si>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</si>
  <si>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</si>
  <si>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</si>
  <si>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</si>
  <si>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</si>
  <si>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</si>
  <si>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</si>
  <si>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</si>
  <si>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</si>
  <si>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</si>
  <si>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</si>
  <si>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</si>
  <si>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</si>
  <si>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</si>
  <si>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</si>
  <si>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</si>
  <si>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</si>
  <si>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</si>
  <si>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</si>
  <si>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</si>
  <si>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</si>
  <si>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</si>
  <si>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</si>
  <si>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</si>
  <si>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</si>
  <si>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</si>
  <si>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</si>
  <si>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</si>
  <si>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</si>
  <si>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</si>
  <si>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</si>
  <si>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</si>
  <si>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</si>
  <si>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</si>
  <si>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</si>
  <si>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</si>
  <si>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</si>
  <si>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</si>
  <si>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</si>
  <si>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</si>
  <si>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</si>
  <si>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</si>
  <si>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</si>
  <si>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</si>
  <si>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</si>
  <si>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</si>
  <si>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</si>
  <si>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</si>
  <si>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</si>
  <si>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</si>
  <si>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</si>
  <si>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</si>
  <si>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</si>
  <si>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</si>
  <si>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</si>
  <si>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</si>
  <si>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</si>
  <si>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</si>
  <si>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</si>
  <si>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</si>
  <si>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</si>
  <si>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</si>
  <si>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</si>
  <si>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</si>
  <si>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</si>
  <si>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</si>
  <si>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</si>
  <si>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</si>
  <si>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</si>
  <si>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</si>
  <si>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</si>
  <si>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</si>
  <si>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</si>
  <si>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</si>
  <si>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</si>
  <si>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</si>
  <si>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</si>
  <si>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</si>
  <si>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</si>
  <si>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</si>
  <si>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</si>
  <si>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</si>
  <si>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</si>
  <si>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</si>
  <si>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</si>
  <si>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</si>
  <si>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</si>
  <si>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</si>
  <si>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</si>
  <si>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</si>
  <si>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</si>
  <si>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</si>
  <si>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</si>
  <si>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</si>
  <si>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</si>
  <si>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</si>
  <si>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</si>
  <si>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</si>
  <si>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</si>
  <si>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</si>
  <si>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</si>
  <si>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</si>
  <si>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</si>
  <si>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</si>
  <si>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</si>
  <si>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</si>
  <si>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</si>
  <si>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</si>
  <si>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</si>
  <si>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</si>
  <si>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</si>
  <si>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</si>
  <si>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</si>
  <si>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</si>
  <si>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</si>
  <si>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</si>
  <si>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</si>
  <si>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</si>
  <si>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</si>
  <si>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</si>
  <si>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</si>
  <si>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</si>
  <si>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</si>
  <si>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</si>
  <si>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</si>
  <si>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</si>
  <si>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</si>
  <si>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</si>
  <si>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</si>
  <si>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</si>
  <si>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</si>
  <si>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</si>
  <si>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</si>
  <si>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</si>
  <si>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</si>
  <si>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</si>
  <si>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</si>
  <si>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</si>
  <si>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</si>
  <si>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</si>
  <si>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</si>
  <si>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</si>
  <si>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</si>
  <si>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</si>
  <si>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</si>
  <si>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</si>
  <si>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</si>
  <si>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</si>
  <si>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</si>
  <si>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</si>
  <si>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</si>
  <si>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</si>
  <si>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</si>
  <si>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</si>
  <si>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</si>
  <si>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</si>
  <si>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</si>
  <si>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</si>
  <si>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</si>
  <si>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</si>
  <si>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</si>
  <si>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</si>
  <si>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</si>
  <si>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</si>
  <si>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</si>
  <si>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</si>
  <si>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</si>
  <si>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</si>
  <si>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</si>
  <si>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</si>
  <si>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</si>
  <si>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</si>
  <si>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</si>
  <si>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</si>
  <si>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</si>
  <si>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</si>
  <si>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</si>
  <si>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</si>
  <si>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</si>
  <si>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</si>
  <si>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</si>
  <si>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</si>
  <si>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</si>
  <si>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</si>
  <si>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</si>
  <si>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</si>
  <si>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</si>
  <si>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</si>
  <si>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</si>
  <si>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</si>
  <si>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</si>
  <si>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</si>
  <si>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</si>
  <si>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</si>
  <si>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</si>
  <si>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</si>
  <si>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</si>
  <si>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</si>
  <si>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</si>
  <si>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</si>
  <si>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</si>
  <si>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</si>
  <si>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</si>
  <si>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</si>
  <si>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</si>
  <si>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</si>
  <si>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</si>
  <si>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</si>
  <si>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</si>
  <si>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</si>
  <si>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</si>
  <si>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</si>
  <si>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</si>
  <si>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</si>
  <si>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</si>
  <si>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</si>
  <si>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</si>
  <si>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</si>
  <si>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</si>
  <si>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</si>
  <si>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</si>
  <si>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</si>
  <si>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</si>
  <si>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</si>
  <si>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</si>
  <si>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</si>
  <si>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</si>
  <si>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</si>
  <si>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</si>
  <si>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</si>
  <si>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</si>
  <si>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</si>
  <si>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</si>
  <si>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</si>
  <si>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</si>
  <si>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</si>
  <si>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</si>
  <si>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</si>
  <si>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</si>
  <si>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</si>
  <si>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</si>
  <si>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</si>
  <si>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</si>
  <si>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</si>
  <si>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</si>
  <si>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</si>
  <si>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</si>
  <si>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</si>
  <si>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</si>
  <si>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</si>
  <si>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</si>
  <si>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</si>
  <si>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</si>
  <si>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</si>
  <si>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</si>
  <si>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</si>
  <si>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</si>
  <si>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</si>
  <si>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</si>
  <si>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</si>
  <si>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</si>
  <si>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</si>
  <si>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</si>
  <si>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</si>
  <si>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</si>
  <si>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</si>
  <si>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</si>
  <si>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</si>
  <si>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</si>
  <si>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</si>
  <si>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</si>
  <si>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</si>
  <si>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</si>
  <si>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</si>
  <si>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</si>
  <si>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</si>
  <si>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</si>
  <si>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</si>
  <si>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</si>
  <si>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</si>
  <si>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</si>
  <si>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</si>
  <si>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</si>
  <si>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</si>
  <si>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</si>
  <si>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</si>
  <si>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</si>
  <si>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</si>
  <si>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</si>
  <si>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</si>
  <si>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</si>
  <si>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</si>
  <si>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</si>
  <si>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</si>
  <si>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</si>
  <si>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</si>
  <si>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</si>
  <si>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</si>
  <si>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</si>
  <si>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</si>
  <si>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</si>
  <si>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</si>
  <si>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</si>
  <si>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</si>
  <si>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</si>
  <si>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</si>
  <si>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</si>
  <si>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</si>
  <si>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</si>
  <si>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</si>
  <si>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</si>
  <si>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</si>
  <si>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</si>
  <si>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</si>
  <si>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</si>
  <si>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</si>
  <si>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</si>
  <si>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</si>
  <si>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</si>
  <si>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</si>
  <si>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</si>
  <si>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</si>
  <si>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</si>
  <si>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</si>
  <si>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</si>
  <si>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</si>
  <si>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</si>
  <si>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</si>
  <si>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</si>
  <si>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</si>
  <si>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</si>
  <si>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</si>
  <si>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</si>
  <si>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</si>
  <si>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</si>
  <si>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</si>
  <si>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</si>
  <si>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</si>
  <si>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</si>
  <si>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</si>
  <si>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</si>
  <si>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</si>
  <si>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</si>
  <si>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</si>
  <si>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</si>
  <si>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</si>
  <si>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</si>
  <si>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</si>
  <si>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</si>
  <si>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</si>
  <si>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</si>
  <si>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</si>
  <si>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</si>
  <si>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</si>
  <si>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</si>
  <si>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</si>
  <si>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</si>
  <si>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</si>
  <si>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</si>
  <si>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</si>
  <si>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</si>
  <si>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</si>
  <si>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</si>
  <si>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</si>
  <si>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</si>
  <si>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</si>
  <si>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</si>
  <si>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</si>
  <si>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</si>
  <si>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</si>
  <si>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</si>
  <si>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</si>
  <si>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</si>
  <si>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</si>
  <si>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</si>
  <si>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</si>
  <si>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</si>
  <si>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</si>
  <si>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</si>
  <si>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</si>
  <si>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</si>
  <si>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</si>
  <si>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</si>
  <si>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</si>
  <si>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</si>
  <si>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</si>
  <si>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</si>
  <si>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</si>
  <si>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</si>
  <si>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</si>
  <si>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</si>
  <si>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</si>
  <si>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</si>
  <si>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</si>
  <si>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</si>
  <si>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</si>
  <si>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</si>
  <si>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</si>
  <si>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</si>
  <si>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</si>
  <si>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</si>
  <si>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</si>
  <si>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</si>
  <si>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</si>
  <si>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</si>
  <si>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</si>
  <si>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</si>
  <si>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</si>
  <si>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</si>
  <si>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</si>
  <si>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</si>
  <si>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</si>
  <si>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</si>
  <si>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</si>
  <si>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</si>
  <si>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</si>
  <si>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</si>
  <si>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</si>
  <si>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</si>
  <si>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</si>
  <si>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</si>
  <si>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</si>
  <si>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</si>
  <si>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</si>
  <si>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</si>
  <si>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</si>
  <si>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</si>
  <si>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</si>
  <si>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</si>
  <si>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</si>
  <si>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</si>
  <si>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</si>
  <si>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</si>
  <si>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</si>
  <si>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</si>
  <si>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</si>
  <si>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</si>
  <si>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</si>
  <si>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</si>
  <si>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</si>
  <si>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</si>
  <si>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</si>
  <si>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</si>
  <si>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</si>
  <si>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</si>
  <si>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</si>
  <si>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</si>
  <si>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</si>
  <si>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</si>
  <si>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</si>
  <si>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</si>
  <si>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</si>
  <si>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</si>
  <si>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</si>
  <si>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</si>
  <si>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</si>
  <si>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</si>
  <si>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</si>
  <si>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</si>
  <si>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</si>
  <si>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</si>
  <si>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</si>
  <si>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</si>
  <si>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</si>
  <si>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</si>
  <si>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</si>
  <si>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</si>
  <si>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</si>
  <si>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</si>
  <si>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</si>
  <si>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</si>
  <si>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</si>
  <si>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</si>
  <si>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</si>
  <si>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</si>
  <si>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</si>
  <si>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</si>
  <si>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</si>
  <si>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</si>
  <si>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</si>
  <si>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</si>
  <si>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</si>
  <si>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</si>
  <si>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</si>
  <si>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</si>
  <si>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</si>
  <si>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</si>
  <si>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</si>
  <si>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</si>
  <si>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</si>
  <si>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</si>
  <si>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</si>
  <si>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</si>
  <si>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</si>
  <si>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</si>
  <si>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</si>
  <si>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</si>
  <si>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</si>
  <si>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</si>
  <si>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</si>
  <si>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</si>
  <si>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</si>
  <si>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</si>
  <si>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</si>
  <si>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</si>
  <si>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</si>
  <si>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</si>
  <si>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</si>
  <si>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</si>
  <si>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</si>
  <si>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</si>
  <si>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</si>
  <si>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</si>
  <si>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</si>
  <si>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</si>
  <si>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</si>
  <si>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</si>
  <si>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</si>
  <si>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</si>
  <si>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</si>
  <si>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</si>
  <si>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</si>
  <si>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</si>
  <si>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</si>
  <si>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</si>
  <si>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</si>
  <si>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</si>
  <si>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</si>
  <si>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</si>
  <si>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</si>
  <si>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</si>
  <si>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</si>
  <si>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</si>
  <si>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</si>
  <si>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</si>
  <si>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</si>
  <si>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</si>
  <si>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</si>
  <si>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</si>
  <si>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</si>
  <si>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</si>
  <si>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</si>
  <si>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</si>
  <si>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</si>
  <si>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</si>
  <si>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</si>
  <si>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</si>
  <si>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</si>
  <si>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</si>
  <si>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</si>
  <si>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</si>
  <si>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</si>
  <si>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</si>
  <si>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</si>
  <si>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</si>
  <si>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</si>
  <si>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</si>
  <si>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</si>
  <si>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</si>
  <si>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</si>
  <si>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</si>
  <si>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</si>
  <si>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</si>
  <si>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</si>
  <si>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</si>
  <si>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</si>
  <si>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</si>
  <si>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</si>
  <si>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</si>
  <si>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</si>
  <si>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</si>
  <si>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</si>
  <si>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</si>
  <si>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</si>
  <si>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</si>
  <si>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</si>
  <si>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</si>
  <si>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</si>
  <si>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</si>
  <si>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</si>
  <si>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</si>
  <si>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</si>
  <si>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</si>
  <si>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</si>
  <si>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</si>
  <si>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</si>
  <si>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</si>
  <si>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</si>
  <si>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</si>
  <si>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</si>
  <si>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</si>
  <si>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</si>
  <si>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</si>
  <si>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</si>
  <si>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</si>
  <si>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</si>
  <si>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</si>
  <si>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</si>
  <si>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</si>
  <si>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</si>
  <si>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</si>
  <si>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</si>
  <si>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</si>
  <si>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</si>
  <si>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</si>
  <si>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</si>
  <si>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</si>
  <si>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</si>
  <si>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</si>
  <si>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</si>
  <si>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</si>
  <si>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</si>
  <si>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</si>
  <si>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</si>
  <si>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</si>
  <si>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</si>
  <si>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</si>
  <si>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</si>
  <si>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</si>
  <si>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</si>
  <si>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</si>
  <si>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</si>
  <si>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</si>
  <si>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</si>
  <si>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</si>
  <si>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</si>
  <si>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</si>
  <si>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</si>
  <si>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</si>
  <si>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</si>
  <si>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</si>
  <si>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</si>
  <si>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</si>
  <si>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</si>
  <si>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</si>
  <si>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</si>
  <si>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</si>
  <si>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</si>
  <si>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</si>
  <si>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</si>
  <si>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</si>
  <si>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</si>
  <si>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</si>
  <si>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</si>
  <si>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</si>
  <si>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</si>
  <si>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</si>
  <si>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</si>
  <si>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</si>
  <si>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</si>
  <si>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</si>
  <si>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</si>
  <si>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</si>
  <si>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</si>
  <si>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</si>
  <si>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</si>
  <si>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</si>
  <si>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</si>
  <si>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</si>
  <si>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</si>
  <si>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</si>
  <si>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</si>
  <si>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</si>
  <si>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</si>
  <si>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</si>
  <si>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</si>
  <si>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</si>
  <si>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</si>
  <si>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</si>
  <si>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</si>
  <si>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</si>
  <si>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</si>
  <si>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</si>
  <si>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</si>
  <si>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</si>
  <si>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</si>
  <si>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</si>
  <si>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</si>
  <si>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</si>
  <si>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</si>
  <si>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</si>
  <si>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</si>
  <si>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</si>
  <si>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</si>
  <si>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</si>
  <si>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</si>
  <si>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</si>
  <si>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</si>
  <si>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</si>
  <si>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</si>
  <si>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</si>
  <si>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</si>
  <si>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</si>
  <si>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</si>
  <si>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</si>
  <si>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</si>
  <si>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</si>
  <si>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</si>
  <si>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</si>
  <si>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</si>
  <si>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</si>
  <si>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</si>
  <si>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</si>
  <si>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</si>
  <si>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</si>
  <si>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</si>
  <si>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</si>
  <si>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</si>
  <si>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</si>
  <si>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</si>
  <si>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</si>
  <si>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</si>
  <si>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</si>
  <si>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</si>
  <si>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</si>
  <si>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</si>
  <si>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</si>
  <si>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</si>
  <si>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</si>
  <si>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</si>
  <si>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</si>
  <si>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</si>
  <si>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</si>
  <si>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</si>
  <si>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</si>
  <si>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</si>
  <si>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</si>
  <si>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</si>
  <si>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</si>
  <si>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</si>
  <si>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</si>
  <si>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</si>
  <si>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</si>
  <si>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</si>
  <si>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</si>
  <si>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</si>
  <si>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</si>
  <si>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</si>
  <si>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</si>
  <si>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</si>
  <si>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</si>
  <si>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</si>
  <si>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</si>
  <si>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</si>
  <si>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</si>
  <si>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</si>
  <si>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</si>
  <si>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</si>
  <si>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</si>
  <si>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</si>
  <si>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</si>
  <si>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</si>
  <si>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</si>
  <si>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</si>
  <si>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</si>
  <si>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</si>
  <si>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</si>
  <si>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</si>
  <si>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</si>
  <si>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</si>
  <si>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</si>
  <si>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</si>
  <si>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</si>
  <si>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</si>
  <si>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</si>
  <si>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</si>
  <si>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</si>
  <si>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</si>
  <si>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</si>
  <si>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</si>
  <si>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</si>
  <si>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</si>
  <si>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</si>
  <si>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</si>
  <si>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</si>
  <si>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</si>
  <si>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</si>
  <si>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</si>
  <si>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</si>
  <si>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</si>
  <si>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</si>
  <si>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</si>
  <si>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</si>
  <si>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</si>
  <si>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</si>
  <si>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</si>
  <si>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</si>
  <si>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</si>
  <si>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</si>
  <si>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</si>
  <si>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</si>
  <si>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</si>
  <si>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</si>
  <si>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</si>
  <si>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</si>
  <si>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</si>
  <si>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</si>
  <si>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</si>
  <si>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</si>
  <si>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</si>
  <si>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</si>
  <si>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</si>
  <si>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</si>
  <si>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</si>
  <si>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</si>
  <si>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</si>
  <si>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</si>
  <si>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</si>
  <si>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</si>
  <si>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</si>
  <si>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</si>
  <si>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</si>
  <si>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</si>
  <si>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</si>
  <si>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</si>
  <si>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</si>
  <si>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</si>
  <si>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</si>
  <si>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</si>
  <si>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</si>
  <si>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</si>
  <si>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</si>
  <si>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</si>
  <si>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</si>
  <si>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</si>
  <si>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</si>
  <si>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</si>
  <si>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</si>
  <si>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</si>
  <si>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</si>
  <si>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</si>
  <si>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</si>
  <si>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</si>
  <si>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</si>
  <si>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</si>
  <si>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</si>
  <si>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</si>
  <si>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</si>
  <si>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</si>
  <si>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</si>
  <si>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</si>
  <si>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</si>
  <si>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</si>
  <si>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</si>
  <si>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</si>
  <si>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</si>
  <si>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</si>
  <si>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</si>
  <si>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</si>
  <si>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</si>
  <si>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</si>
  <si>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</si>
  <si>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</si>
  <si>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</si>
  <si>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</si>
  <si>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</si>
  <si>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</si>
  <si>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</si>
  <si>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</si>
  <si>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</si>
  <si>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</si>
  <si>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</si>
  <si>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</si>
  <si>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</si>
  <si>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</si>
  <si>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</si>
  <si>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</si>
  <si>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</si>
  <si>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</si>
  <si>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</si>
  <si>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</si>
  <si>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</si>
  <si>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</si>
  <si>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</si>
  <si>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</si>
  <si>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</si>
  <si>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</si>
  <si>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</si>
  <si>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</si>
  <si>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</si>
  <si>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</si>
  <si>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</si>
  <si>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</si>
  <si>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</si>
  <si>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</si>
  <si>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</si>
  <si>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</si>
  <si>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</si>
  <si>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</si>
  <si>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</si>
  <si>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</si>
  <si>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</si>
  <si>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</si>
  <si>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</si>
  <si>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</si>
  <si>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</si>
  <si>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</si>
  <si>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</si>
  <si>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</si>
  <si>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</si>
  <si>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</si>
  <si>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</si>
  <si>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</si>
  <si>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</si>
  <si>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</si>
  <si>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</si>
  <si>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</si>
  <si>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</si>
  <si>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</si>
  <si>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</si>
  <si>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</si>
  <si>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</si>
  <si>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</si>
  <si>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</si>
  <si>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</si>
  <si>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</si>
  <si>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</si>
  <si>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</si>
  <si>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</si>
  <si>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</si>
  <si>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</si>
  <si>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</si>
  <si>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</si>
  <si>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</si>
  <si>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</si>
  <si>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</si>
  <si>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</si>
  <si>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</si>
  <si>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</si>
  <si>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</si>
  <si>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</si>
  <si>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</si>
  <si>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</si>
  <si>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</si>
  <si>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</si>
  <si>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</si>
  <si>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</si>
  <si>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</si>
  <si>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</si>
  <si>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</si>
  <si>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</si>
  <si>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</si>
  <si>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</si>
  <si>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</si>
  <si>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</si>
  <si>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</si>
  <si>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</si>
  <si>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</si>
  <si>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</si>
  <si>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</si>
  <si>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</si>
  <si>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</si>
  <si>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</si>
  <si>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</si>
  <si>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</si>
  <si>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</si>
  <si>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</si>
  <si>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</si>
  <si>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</si>
  <si>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</si>
  <si>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</si>
  <si>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</si>
  <si>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</si>
  <si>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</si>
  <si>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</si>
  <si>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</si>
  <si>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</si>
  <si>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</si>
  <si>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</si>
  <si>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</si>
  <si>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</si>
  <si>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</si>
  <si>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</si>
  <si>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</si>
  <si>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</si>
  <si>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</si>
  <si>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</si>
  <si>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</si>
  <si>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</si>
  <si>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</si>
  <si>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</si>
  <si>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</si>
  <si>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</si>
  <si>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</si>
  <si>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</si>
  <si>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</si>
  <si>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</si>
  <si>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</si>
  <si>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</si>
  <si>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</si>
  <si>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</si>
  <si>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</si>
  <si>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</si>
  <si>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</si>
  <si>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</si>
  <si>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</si>
  <si>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</si>
  <si>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</si>
  <si>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</si>
  <si>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</si>
  <si>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</si>
  <si>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</si>
  <si>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</si>
  <si>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</si>
  <si>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</si>
  <si>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</si>
  <si>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</si>
  <si>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</si>
  <si>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</si>
  <si>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</si>
  <si>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</si>
  <si>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</si>
  <si>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</si>
  <si>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</si>
  <si>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</si>
  <si>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</si>
  <si>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</si>
  <si>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</si>
  <si>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</si>
  <si>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</si>
  <si>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</si>
  <si>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</si>
  <si>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</si>
  <si>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</si>
  <si>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</si>
  <si>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</si>
  <si>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</si>
  <si>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</si>
  <si>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</si>
  <si>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</si>
  <si>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</si>
  <si>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</si>
  <si>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</si>
  <si>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</si>
  <si>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</si>
  <si>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</si>
  <si>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</si>
  <si>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</si>
  <si>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</si>
  <si>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</si>
  <si>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</si>
  <si>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</si>
  <si>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</si>
  <si>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</si>
  <si>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</si>
  <si>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</si>
  <si>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</si>
  <si>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</si>
  <si>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</si>
  <si>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</si>
  <si>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</si>
  <si>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</si>
  <si>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</si>
  <si>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</si>
  <si>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</si>
  <si>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</si>
  <si>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</si>
  <si>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</si>
  <si>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</si>
  <si>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</si>
  <si>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</si>
  <si>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</si>
  <si>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</si>
  <si>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</si>
  <si>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</si>
  <si>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</si>
  <si>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</si>
  <si>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</si>
  <si>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</si>
  <si>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</si>
  <si>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</si>
  <si>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</si>
  <si>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</si>
  <si>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</si>
  <si>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</si>
  <si>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</si>
  <si>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</si>
  <si>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</si>
  <si>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</si>
  <si>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</si>
  <si>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</si>
  <si>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</si>
  <si>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</si>
  <si>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</si>
  <si>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</si>
  <si>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</si>
  <si>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</si>
  <si>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</si>
  <si>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</si>
  <si>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</si>
  <si>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</si>
  <si>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</si>
  <si>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</si>
  <si>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</si>
  <si>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</si>
  <si>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</si>
  <si>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</si>
  <si>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</si>
  <si>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</si>
  <si>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</si>
  <si>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</si>
  <si>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</si>
  <si>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</si>
  <si>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</si>
  <si>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</si>
  <si>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</si>
  <si>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</si>
  <si>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</si>
  <si>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</si>
  <si>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</si>
  <si>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</si>
  <si>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</si>
  <si>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</si>
  <si>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</si>
  <si>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</si>
  <si>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</si>
  <si>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</si>
  <si>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</si>
  <si>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</si>
  <si>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</si>
  <si>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</si>
  <si>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</si>
  <si>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</si>
  <si>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</si>
  <si>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</si>
  <si>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</si>
  <si>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</si>
  <si>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</si>
  <si>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</si>
  <si>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</si>
  <si>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</si>
  <si>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</si>
  <si>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</si>
  <si>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</si>
  <si>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</si>
  <si>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</si>
  <si>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</si>
  <si>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</si>
  <si>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</si>
  <si>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</si>
  <si>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</si>
  <si>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</si>
  <si>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</si>
  <si>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</si>
  <si>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</si>
  <si>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</si>
  <si>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</si>
  <si>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</si>
  <si>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</si>
  <si>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</si>
  <si>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</si>
  <si>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</si>
  <si>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</si>
  <si>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</si>
  <si>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</si>
  <si>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</si>
  <si>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</si>
  <si>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</si>
  <si>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</si>
  <si>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</si>
  <si>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</si>
  <si>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</si>
  <si>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</si>
  <si>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</si>
  <si>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</si>
  <si>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</si>
  <si>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</si>
  <si>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</si>
  <si>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</si>
  <si>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</si>
  <si>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</si>
  <si>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</si>
  <si>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</si>
  <si>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</si>
  <si>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</si>
  <si>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</si>
  <si>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</si>
  <si>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</si>
  <si>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</si>
  <si>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</si>
  <si>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</si>
  <si>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</si>
  <si>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</si>
  <si>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</si>
  <si>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</si>
  <si>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</si>
  <si>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</si>
  <si>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</si>
  <si>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</si>
  <si>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</si>
  <si>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</si>
  <si>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</si>
  <si>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</si>
  <si>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</si>
  <si>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</si>
  <si>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</si>
  <si>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</si>
  <si>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</si>
  <si>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</si>
  <si>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</si>
  <si>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</si>
  <si>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</si>
  <si>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</si>
  <si>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</si>
  <si>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</si>
  <si>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</si>
  <si>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</si>
  <si>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</si>
  <si>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</si>
  <si>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</si>
  <si>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</si>
  <si>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</si>
  <si>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</si>
  <si>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</si>
  <si>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</si>
  <si>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</si>
  <si>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</si>
  <si>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</si>
  <si>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</si>
  <si>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</si>
  <si>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</si>
  <si>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</si>
  <si>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</si>
  <si>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</si>
  <si>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</si>
  <si>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</si>
  <si>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</si>
  <si>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</si>
  <si>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</si>
  <si>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</si>
  <si>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</si>
  <si>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</si>
  <si>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</si>
  <si>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</si>
  <si>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</si>
  <si>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</si>
  <si>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</si>
  <si>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</si>
  <si>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</si>
  <si>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</si>
  <si>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</si>
  <si>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</si>
  <si>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</si>
  <si>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</si>
  <si>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</si>
  <si>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</si>
  <si>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</si>
  <si>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</si>
  <si>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</si>
  <si>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</si>
  <si>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</si>
  <si>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</si>
  <si>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</si>
  <si>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</si>
  <si>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</si>
  <si>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</si>
  <si>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</si>
  <si>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</si>
  <si>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</si>
  <si>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</si>
  <si>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</si>
  <si>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</si>
  <si>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</si>
  <si>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</si>
  <si>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</si>
  <si>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</si>
  <si>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</si>
  <si>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</si>
  <si>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</si>
  <si>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</si>
  <si>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</si>
  <si>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</si>
  <si>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</si>
  <si>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</si>
  <si>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</si>
  <si>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</si>
  <si>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</si>
  <si>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</si>
  <si>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</si>
  <si>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</si>
  <si>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</si>
  <si>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</si>
  <si>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</si>
  <si>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</si>
  <si>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</si>
  <si>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</si>
  <si>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</si>
  <si>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</si>
  <si>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</si>
  <si>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</si>
  <si>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</si>
  <si>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</si>
  <si>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</si>
  <si>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</si>
  <si>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</si>
  <si>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</si>
  <si>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</si>
  <si>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</si>
  <si>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</si>
  <si>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</si>
  <si>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</si>
  <si>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</si>
  <si>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</si>
  <si>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</si>
  <si>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</si>
  <si>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</si>
  <si>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</si>
  <si>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</si>
  <si>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</si>
  <si>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</si>
  <si>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</si>
  <si>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</si>
  <si>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</si>
  <si>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</si>
  <si>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</si>
  <si>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</si>
  <si>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</si>
  <si>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</si>
  <si>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</si>
  <si>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</si>
  <si>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</si>
  <si>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</si>
  <si>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</si>
  <si>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</si>
  <si>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</si>
  <si>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</si>
  <si>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</si>
  <si>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</si>
  <si>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</si>
  <si>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</si>
  <si>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</si>
  <si>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</si>
  <si>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</si>
  <si>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</si>
  <si>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</si>
  <si>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</si>
  <si>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</si>
  <si>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</si>
  <si>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</si>
  <si>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</si>
  <si>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</si>
  <si>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</si>
  <si>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</si>
  <si>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</si>
  <si>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</si>
  <si>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</si>
  <si>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</si>
  <si>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</si>
  <si>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</si>
  <si>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</si>
  <si>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</si>
  <si>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</si>
  <si>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</si>
  <si>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</si>
  <si>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</si>
  <si>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</si>
  <si>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</si>
  <si>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</si>
  <si>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</si>
  <si>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</si>
  <si>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</si>
  <si>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</si>
  <si>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</si>
  <si>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</si>
  <si>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</si>
  <si>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</si>
  <si>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</si>
  <si>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</si>
  <si>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</si>
  <si>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</si>
  <si>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</si>
  <si>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</si>
  <si>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</si>
  <si>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</si>
  <si>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</si>
  <si>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</si>
  <si>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</si>
  <si>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</si>
  <si>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</si>
  <si>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</si>
  <si>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</si>
  <si>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</si>
  <si>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</si>
  <si>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</si>
  <si>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</si>
  <si>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</si>
  <si>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</si>
  <si>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</si>
  <si>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</si>
  <si>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</si>
  <si>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</si>
  <si>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</si>
  <si>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</si>
  <si>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</si>
  <si>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</si>
  <si>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</si>
  <si>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</si>
  <si>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</si>
  <si>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</si>
  <si>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</si>
  <si>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</si>
  <si>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</si>
  <si>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</si>
  <si>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</si>
  <si>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</si>
  <si>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</si>
  <si>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</si>
  <si>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</si>
  <si>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</si>
  <si>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</si>
  <si>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</si>
  <si>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</si>
  <si>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</si>
  <si>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</si>
  <si>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</si>
  <si>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</si>
  <si>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</si>
  <si>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</si>
  <si>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</si>
  <si>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</si>
  <si>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</si>
  <si>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</si>
  <si>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</si>
  <si>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</si>
  <si>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</si>
  <si>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</si>
  <si>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</si>
  <si>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</si>
  <si>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</si>
  <si>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</si>
  <si>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</si>
  <si>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</si>
  <si>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</si>
  <si>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</si>
  <si>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</si>
  <si>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</si>
  <si>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</si>
  <si>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</si>
  <si>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</si>
  <si>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</si>
  <si>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</si>
  <si>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</si>
  <si>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</si>
  <si>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</si>
  <si>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</si>
  <si>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</si>
  <si>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</si>
  <si>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</si>
  <si>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</si>
  <si>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</si>
  <si>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</si>
  <si>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</si>
  <si>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</si>
  <si>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</si>
  <si>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</si>
  <si>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</si>
  <si>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</si>
  <si>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</si>
  <si>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</si>
  <si>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</si>
  <si>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</si>
  <si>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</si>
  <si>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</si>
  <si>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</si>
  <si>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</si>
  <si>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</si>
  <si>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</si>
  <si>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</si>
  <si>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</si>
  <si>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</si>
  <si>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</si>
  <si>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</si>
  <si>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</si>
  <si>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</si>
  <si>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</si>
  <si>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</si>
  <si>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</si>
  <si>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</si>
  <si>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</si>
  <si>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</si>
  <si>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</si>
  <si>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</si>
  <si>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</si>
  <si>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</si>
  <si>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</si>
  <si>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</si>
  <si>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</si>
  <si>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</si>
  <si>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</si>
  <si>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</si>
  <si>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</si>
  <si>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</si>
  <si>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</si>
  <si>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</si>
  <si>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</si>
  <si>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</si>
  <si>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</si>
  <si>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</si>
  <si>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</si>
  <si>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</si>
  <si>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</si>
  <si>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</si>
  <si>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</si>
  <si>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</si>
  <si>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</si>
  <si>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</si>
  <si>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</si>
  <si>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</si>
  <si>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</si>
  <si>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</si>
  <si>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</si>
  <si>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</si>
  <si>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</si>
  <si>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</si>
  <si>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</si>
  <si>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</si>
  <si>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</si>
  <si>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</si>
  <si>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</si>
  <si>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</si>
  <si>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</si>
  <si>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</si>
  <si>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</si>
  <si>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</si>
  <si>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</si>
  <si>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</si>
  <si>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</si>
  <si>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</si>
  <si>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</si>
  <si>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</si>
  <si>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</si>
  <si>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</si>
  <si>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</si>
  <si>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</si>
  <si>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</si>
  <si>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</si>
  <si>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</si>
  <si>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</si>
  <si>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</si>
  <si>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</si>
  <si>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</si>
  <si>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</si>
  <si>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</si>
  <si>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</si>
  <si>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</si>
  <si>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</si>
  <si>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</si>
  <si>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</si>
  <si>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</si>
  <si>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</si>
  <si>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</si>
  <si>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</si>
  <si>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</si>
  <si>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</si>
  <si>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</si>
  <si>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</si>
  <si>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</si>
  <si>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</si>
  <si>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</si>
  <si>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</si>
  <si>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</si>
  <si>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</si>
  <si>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</si>
  <si>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</si>
  <si>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</si>
  <si>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</si>
  <si>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</si>
  <si>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</si>
  <si>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</si>
  <si>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</si>
  <si>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</si>
  <si>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</si>
  <si>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</si>
  <si>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</si>
  <si>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</si>
  <si>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</si>
  <si>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</si>
  <si>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</si>
  <si>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</si>
  <si>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</si>
  <si>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</si>
  <si>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</si>
  <si>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</si>
  <si>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</si>
  <si>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</si>
  <si>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</si>
  <si>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</si>
  <si>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</si>
  <si>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</si>
  <si>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</si>
  <si>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</si>
  <si>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</si>
  <si>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</si>
  <si>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</si>
  <si>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</si>
  <si>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</si>
  <si>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</si>
  <si>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</si>
  <si>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</si>
  <si>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</si>
  <si>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</si>
  <si>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</si>
  <si>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</si>
  <si>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</si>
  <si>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</si>
  <si>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</si>
  <si>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</si>
  <si>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</si>
  <si>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</si>
  <si>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</si>
  <si>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</si>
  <si>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</si>
  <si>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</si>
  <si>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</si>
  <si>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</si>
  <si>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</si>
  <si>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</si>
  <si>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</si>
  <si>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</si>
  <si>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</si>
  <si>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</si>
  <si>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</si>
  <si>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</si>
  <si>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</si>
  <si>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</si>
  <si>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</si>
  <si>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</si>
  <si>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</si>
  <si>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</si>
  <si>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</si>
  <si>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</si>
  <si>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</si>
  <si>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</si>
  <si>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</si>
  <si>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</si>
  <si>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</si>
  <si>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</si>
  <si>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</si>
  <si>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</si>
  <si>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</si>
  <si>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</si>
  <si>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</si>
  <si>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</si>
  <si>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</si>
  <si>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</si>
  <si>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</si>
  <si>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</si>
  <si>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</si>
  <si>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</si>
  <si>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</si>
  <si>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</si>
  <si>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</si>
  <si>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</si>
  <si>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</si>
  <si>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</si>
  <si>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</si>
  <si>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</si>
  <si>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</si>
  <si>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</si>
  <si>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</si>
  <si>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</si>
  <si>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</si>
  <si>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</si>
  <si>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</si>
  <si>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</si>
  <si>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</si>
  <si>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</si>
  <si>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</si>
  <si>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</si>
  <si>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</si>
  <si>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</si>
  <si>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</si>
  <si>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</si>
  <si>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</si>
  <si>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</si>
  <si>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</si>
  <si>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</si>
  <si>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</si>
  <si>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</si>
  <si>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</si>
  <si>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</si>
  <si>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</si>
  <si>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</si>
  <si>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</si>
  <si>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</si>
  <si>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</si>
  <si>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</si>
  <si>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</si>
  <si>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</si>
  <si>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</si>
  <si>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</si>
  <si>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</si>
  <si>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</si>
  <si>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</si>
  <si>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</si>
  <si>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</si>
  <si>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</si>
  <si>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</si>
  <si>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</si>
  <si>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</si>
  <si>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</si>
  <si>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</si>
  <si>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</si>
  <si>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</si>
  <si>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</si>
  <si>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</si>
  <si>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</si>
  <si>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</si>
  <si>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</si>
  <si>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</si>
  <si>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</si>
  <si>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</si>
  <si>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</si>
  <si>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</si>
  <si>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</si>
  <si>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</si>
  <si>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</si>
  <si>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</si>
  <si>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</si>
  <si>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</si>
  <si>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</si>
  <si>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</si>
  <si>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</si>
  <si>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</si>
  <si>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</si>
  <si>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</si>
  <si>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</si>
  <si>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</si>
  <si>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</si>
  <si>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</si>
  <si>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</si>
  <si>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</si>
  <si>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</si>
  <si>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</si>
  <si>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</si>
  <si>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</si>
  <si>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</si>
  <si>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</si>
  <si>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</si>
  <si>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</si>
  <si>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</si>
  <si>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</si>
  <si>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</si>
  <si>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</si>
  <si>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</si>
  <si>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</si>
  <si>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</si>
  <si>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</si>
  <si>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</si>
  <si>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</si>
  <si>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</si>
  <si>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</si>
  <si>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</si>
  <si>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</si>
  <si>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</si>
  <si>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</si>
  <si>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</si>
  <si>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</si>
  <si>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</si>
  <si>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</si>
  <si>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</si>
  <si>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</si>
  <si>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</si>
  <si>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</si>
  <si>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</si>
  <si>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</si>
  <si>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</si>
  <si>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</si>
  <si>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</si>
  <si>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</si>
  <si>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</si>
  <si>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</si>
  <si>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</si>
  <si>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</si>
  <si>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</si>
  <si>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</si>
  <si>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</si>
  <si>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</si>
  <si>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</si>
  <si>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</si>
  <si>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</si>
  <si>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</si>
  <si>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</si>
  <si>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</si>
  <si>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</si>
  <si>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</si>
  <si>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</si>
  <si>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</si>
  <si>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</si>
  <si>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</si>
  <si>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</si>
  <si>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</si>
  <si>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</si>
  <si>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</si>
  <si>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</si>
  <si>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</si>
  <si>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</si>
  <si>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</si>
  <si>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</si>
  <si>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</si>
  <si>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</si>
  <si>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</si>
  <si>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</si>
  <si>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</si>
  <si>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</si>
  <si>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</si>
  <si>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</si>
  <si>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</si>
  <si>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</si>
  <si>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</si>
  <si>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</si>
  <si>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</si>
  <si>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</si>
  <si>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</si>
  <si>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</si>
  <si>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</si>
  <si>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</si>
  <si>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</si>
  <si>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</si>
  <si>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</si>
  <si>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</si>
  <si>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</si>
  <si>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</si>
  <si>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</si>
  <si>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</si>
  <si>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</si>
  <si>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</si>
  <si>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</si>
  <si>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</si>
  <si>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</si>
  <si>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</si>
  <si>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</si>
  <si>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</si>
  <si>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</si>
  <si>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</si>
  <si>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</si>
  <si>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</si>
  <si>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</si>
  <si>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</si>
  <si>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</si>
  <si>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</si>
  <si>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</si>
  <si>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</si>
  <si>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</si>
  <si>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</si>
  <si>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</si>
  <si>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</si>
  <si>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</si>
  <si>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</si>
  <si>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</si>
  <si>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</si>
  <si>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</si>
  <si>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</si>
  <si>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</si>
  <si>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</si>
  <si>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</si>
  <si>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</si>
  <si>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</si>
  <si>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</si>
  <si>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</si>
  <si>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</si>
  <si>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</si>
  <si>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</si>
  <si>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</si>
  <si>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</si>
  <si>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</si>
  <si>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</si>
  <si>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</si>
  <si>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</si>
  <si>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</si>
  <si>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</si>
  <si>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</si>
  <si>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</si>
  <si>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</si>
  <si>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</si>
  <si>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</si>
  <si>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</si>
  <si>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</si>
  <si>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</si>
  <si>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</si>
  <si>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</si>
  <si>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</si>
  <si>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</si>
  <si>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</si>
  <si>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</si>
  <si>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</si>
  <si>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</si>
  <si>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</si>
  <si>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</si>
  <si>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</si>
  <si>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</si>
  <si>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</si>
  <si>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</si>
  <si>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</si>
  <si>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</si>
  <si>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</si>
  <si>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</si>
  <si>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</si>
  <si>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</si>
  <si>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</si>
  <si>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</si>
  <si>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</si>
  <si>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</si>
  <si>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</si>
  <si>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</si>
  <si>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</si>
  <si>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</si>
  <si>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</si>
  <si>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</si>
  <si>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</si>
  <si>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</si>
  <si>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</si>
  <si>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</si>
  <si>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</si>
  <si>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</si>
  <si>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</si>
  <si>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</si>
  <si>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</si>
  <si>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</si>
  <si>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</si>
  <si>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</si>
  <si>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</si>
  <si>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</si>
  <si>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</si>
  <si>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</si>
  <si>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</si>
  <si>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</si>
  <si>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</si>
  <si>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</si>
  <si>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</si>
  <si>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</si>
  <si>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</si>
  <si>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</si>
  <si>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</si>
  <si>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</si>
  <si>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</si>
  <si>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</si>
  <si>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</si>
  <si>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</si>
  <si>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</si>
  <si>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</si>
  <si>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</si>
  <si>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</si>
  <si>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</si>
  <si>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</si>
  <si>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</si>
  <si>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</si>
  <si>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</si>
  <si>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</si>
  <si>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</si>
  <si>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</si>
  <si>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</si>
  <si>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</si>
  <si>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</si>
  <si>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</si>
  <si>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</si>
  <si>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</si>
  <si>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</si>
  <si>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</si>
  <si>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</si>
  <si>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</si>
  <si>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</si>
  <si>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</si>
  <si>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</si>
  <si>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</si>
  <si>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</si>
  <si>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</si>
  <si>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</si>
  <si>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</si>
  <si>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</si>
  <si>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</si>
  <si>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</si>
  <si>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</si>
  <si>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</si>
  <si>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</si>
  <si>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</si>
  <si>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</si>
  <si>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</si>
  <si>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</si>
  <si>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</si>
  <si>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</si>
  <si>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</si>
  <si>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</si>
  <si>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</si>
  <si>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</si>
  <si>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</si>
  <si>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</si>
  <si>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</si>
  <si>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</si>
  <si>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</si>
  <si>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</si>
  <si>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</si>
  <si>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</si>
  <si>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</si>
  <si>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</si>
  <si>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</si>
  <si>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</si>
  <si>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</si>
  <si>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</si>
  <si>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</si>
  <si>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</si>
  <si>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</si>
  <si>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</si>
  <si>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</si>
  <si>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</si>
  <si>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</si>
  <si>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</si>
  <si>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</si>
  <si>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</si>
  <si>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</si>
  <si>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</si>
  <si>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</si>
  <si>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</si>
  <si>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</si>
  <si>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</si>
  <si>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</si>
  <si>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</si>
  <si>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</si>
  <si>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</si>
  <si>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</si>
  <si>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</si>
  <si>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</si>
  <si>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</si>
  <si>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</si>
  <si>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</si>
  <si>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</si>
  <si>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</si>
  <si>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</si>
  <si>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</si>
  <si>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</si>
  <si>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</si>
  <si>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</si>
  <si>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</si>
  <si>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</si>
  <si>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</si>
  <si>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</si>
  <si>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</si>
  <si>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</si>
  <si>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</si>
  <si>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</si>
  <si>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</si>
  <si>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</si>
  <si>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</si>
  <si>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</si>
  <si>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</si>
  <si>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</si>
  <si>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</si>
  <si>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</si>
  <si>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</si>
  <si>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</si>
  <si>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</si>
  <si>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</si>
  <si>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</si>
  <si>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</si>
  <si>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</si>
  <si>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</si>
  <si>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</si>
  <si>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</si>
  <si>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</si>
  <si>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</si>
  <si>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</si>
  <si>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</si>
  <si>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</si>
  <si>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</si>
  <si>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</si>
  <si>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</si>
  <si>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</si>
  <si>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</si>
  <si>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</si>
  <si>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</si>
  <si>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</si>
  <si>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</si>
  <si>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</si>
  <si>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</si>
  <si>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</si>
  <si>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</si>
  <si>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</si>
  <si>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</si>
  <si>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</si>
  <si>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</si>
  <si>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</si>
  <si>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</si>
  <si>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</si>
  <si>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</si>
  <si>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</si>
  <si>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</si>
  <si>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</si>
  <si>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</si>
  <si>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</si>
  <si>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</si>
  <si>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</si>
  <si>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</si>
  <si>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</si>
  <si>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</si>
  <si>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</si>
  <si>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</si>
  <si>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</si>
  <si>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</si>
  <si>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</si>
  <si>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</si>
  <si>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</si>
  <si>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</si>
  <si>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</si>
  <si>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</si>
  <si>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</si>
  <si>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</si>
  <si>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</si>
  <si>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</si>
  <si>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</si>
  <si>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</si>
  <si>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</si>
  <si>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</si>
  <si>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</si>
  <si>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</si>
  <si>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</si>
  <si>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</si>
  <si>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</si>
  <si>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</si>
  <si>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</si>
  <si>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</si>
  <si>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</si>
  <si>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</si>
  <si>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</si>
  <si>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</si>
  <si>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</si>
  <si>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</si>
  <si>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</si>
  <si>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</si>
  <si>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</si>
  <si>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</si>
  <si>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</si>
  <si>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</si>
  <si>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</si>
  <si>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</si>
  <si>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</si>
  <si>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</si>
  <si>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</si>
  <si>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</si>
  <si>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</si>
  <si>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</si>
  <si>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</si>
  <si>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</si>
  <si>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</si>
  <si>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</si>
  <si>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</si>
  <si>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</si>
  <si>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</si>
  <si>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</si>
  <si>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</si>
  <si>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</si>
  <si>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</si>
  <si>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</si>
  <si>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</si>
  <si>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</si>
  <si>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</si>
  <si>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</si>
  <si>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</si>
  <si>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</si>
  <si>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</si>
  <si>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</si>
  <si>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</si>
  <si>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</si>
  <si>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</si>
  <si>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</si>
  <si>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</si>
  <si>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</si>
  <si>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</si>
  <si>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</si>
  <si>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</si>
  <si>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</si>
  <si>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</si>
  <si>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</si>
  <si>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</si>
  <si>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</si>
  <si>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</si>
  <si>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</si>
  <si>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</si>
  <si>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</si>
  <si>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</si>
  <si>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</si>
  <si>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</si>
  <si>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</si>
  <si>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</si>
  <si>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</si>
  <si>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</si>
  <si>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</si>
  <si>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</si>
  <si>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</si>
  <si>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</si>
  <si>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</si>
  <si>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</si>
  <si>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</si>
  <si>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</si>
  <si>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</si>
  <si>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</si>
  <si>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</si>
  <si>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</si>
  <si>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</si>
  <si>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</si>
  <si>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</si>
  <si>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</si>
  <si>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</si>
  <si>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</si>
  <si>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</si>
  <si>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</si>
  <si>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</si>
  <si>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</si>
  <si>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</si>
  <si>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</si>
  <si>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</si>
  <si>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</si>
  <si>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</si>
  <si>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</si>
  <si>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</si>
  <si>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</si>
  <si>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</si>
  <si>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</si>
  <si>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</si>
  <si>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</si>
  <si>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</si>
  <si>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</si>
  <si>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</si>
  <si>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</si>
  <si>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</si>
  <si>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</si>
  <si>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</si>
  <si>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</si>
  <si>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</si>
  <si>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</si>
  <si>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</si>
  <si>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</si>
  <si>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</si>
  <si>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</si>
  <si>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</si>
  <si>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</si>
  <si>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</si>
  <si>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</si>
  <si>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</si>
  <si>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</si>
  <si>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</si>
  <si>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</si>
  <si>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</si>
  <si>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</si>
  <si>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</si>
  <si>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</si>
  <si>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</si>
  <si>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</si>
  <si>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</si>
  <si>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</si>
  <si>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</si>
  <si>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</si>
  <si>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</si>
  <si>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</si>
  <si>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</si>
  <si>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</si>
  <si>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</si>
  <si>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</si>
  <si>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</si>
  <si>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</si>
  <si>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</si>
  <si>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</si>
  <si>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</si>
  <si>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</si>
  <si>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</si>
  <si>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</si>
  <si>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</si>
  <si>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</si>
  <si>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</si>
  <si>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</si>
  <si>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</si>
  <si>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</si>
  <si>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</si>
  <si>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</si>
  <si>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</si>
  <si>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</si>
  <si>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</si>
  <si>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</si>
  <si>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</si>
  <si>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</si>
  <si>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</si>
  <si>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</si>
  <si>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</si>
  <si>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</si>
  <si>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</si>
  <si>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</si>
  <si>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</si>
  <si>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</si>
  <si>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</si>
  <si>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</si>
  <si>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</si>
  <si>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</si>
  <si>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</si>
  <si>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</si>
  <si>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</si>
  <si>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</si>
  <si>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</si>
  <si>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</si>
  <si>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</si>
  <si>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</si>
  <si>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</si>
  <si>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</si>
  <si>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</si>
  <si>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</si>
  <si>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</si>
  <si>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</si>
  <si>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</si>
  <si>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</si>
  <si>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</si>
  <si>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</si>
  <si>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</si>
  <si>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</si>
  <si>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</si>
  <si>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</si>
  <si>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</si>
  <si>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</si>
  <si>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</si>
  <si>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</si>
  <si>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</si>
  <si>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</si>
  <si>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</si>
  <si>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</si>
  <si>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</si>
  <si>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</si>
  <si>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</si>
  <si>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</si>
  <si>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</si>
  <si>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</si>
  <si>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</si>
  <si>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</si>
  <si>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</si>
  <si>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</si>
  <si>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</si>
  <si>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</si>
  <si>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</si>
  <si>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</si>
  <si>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</si>
  <si>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</si>
  <si>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</si>
  <si>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</si>
  <si>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</si>
  <si>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</si>
  <si>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</si>
  <si>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</si>
  <si>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</si>
  <si>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</si>
  <si>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</si>
  <si>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</si>
  <si>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</si>
  <si>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</si>
  <si>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</si>
  <si>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</si>
  <si>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</si>
  <si>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</si>
  <si>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</si>
  <si>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</si>
  <si>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</si>
  <si>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</si>
  <si>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</si>
  <si>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</si>
  <si>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</si>
  <si>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</si>
  <si>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</si>
  <si>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</si>
  <si>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</si>
  <si>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</si>
  <si>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</si>
  <si>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</si>
  <si>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</si>
  <si>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</si>
  <si>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</si>
  <si>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</si>
  <si>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</si>
  <si>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</si>
  <si>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</si>
  <si>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</si>
  <si>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</si>
  <si>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</si>
  <si>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</si>
  <si>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</si>
  <si>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</si>
  <si>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</si>
  <si>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</si>
  <si>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</si>
  <si>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</si>
  <si>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</si>
  <si>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</si>
  <si>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</si>
  <si>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</si>
  <si>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</si>
  <si>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</si>
  <si>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</si>
  <si>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</si>
  <si>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</si>
  <si>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</si>
  <si>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</si>
  <si>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</si>
  <si>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</si>
  <si>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</si>
  <si>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</si>
  <si>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</si>
  <si>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</si>
  <si>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</si>
  <si>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</si>
  <si>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</si>
  <si>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</si>
  <si>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</si>
  <si>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</si>
  <si>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</si>
  <si>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</si>
  <si>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</si>
  <si>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</si>
  <si>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</si>
  <si>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</si>
  <si>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</si>
  <si>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</si>
  <si>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</si>
  <si>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</si>
  <si>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</si>
  <si>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</si>
  <si>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</si>
  <si>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</si>
  <si>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</si>
  <si>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</si>
  <si>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</si>
  <si>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</si>
  <si>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</si>
  <si>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</si>
  <si>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</si>
  <si>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</si>
  <si>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</si>
  <si>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</si>
  <si>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</si>
  <si>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</si>
  <si>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</si>
  <si>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</si>
  <si>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</si>
  <si>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</si>
  <si>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</si>
  <si>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</si>
  <si>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</si>
  <si>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</si>
  <si>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</si>
  <si>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</si>
  <si>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</si>
  <si>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</si>
  <si>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</si>
  <si>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</si>
  <si>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</si>
  <si>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</si>
  <si>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</si>
  <si>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</si>
  <si>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</si>
  <si>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</si>
  <si>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</si>
  <si>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</si>
  <si>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</si>
  <si>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</si>
  <si>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</si>
  <si>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</si>
  <si>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</si>
  <si>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</si>
  <si>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</si>
  <si>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</si>
  <si>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</si>
  <si>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</si>
  <si>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</si>
  <si>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</si>
  <si>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</si>
  <si>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</si>
  <si>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</si>
  <si>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</si>
  <si>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</si>
  <si>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</si>
  <si>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</si>
  <si>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</si>
  <si>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</si>
  <si>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</si>
  <si>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</si>
  <si>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</si>
  <si>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</si>
  <si>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</si>
  <si>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</si>
  <si>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</si>
  <si>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</si>
  <si>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</si>
  <si>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</si>
  <si>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</si>
  <si>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</si>
  <si>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</si>
  <si>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</si>
  <si>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</si>
  <si>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</si>
  <si>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</si>
  <si>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</si>
  <si>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</si>
  <si>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</si>
  <si>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</si>
  <si>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</si>
  <si>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</si>
  <si>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</si>
  <si>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</si>
  <si>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</si>
  <si>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</si>
  <si>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</si>
  <si>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</si>
  <si>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</si>
  <si>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</si>
  <si>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</si>
  <si>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</si>
  <si>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</si>
  <si>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</si>
  <si>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</si>
  <si>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</si>
  <si>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</si>
  <si>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</si>
  <si>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</si>
  <si>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</si>
  <si>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</si>
  <si>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</si>
  <si>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</si>
  <si>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</si>
  <si>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</si>
  <si>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</si>
  <si>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</si>
  <si>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</si>
  <si>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</si>
  <si>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</si>
  <si>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</si>
  <si>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</si>
  <si>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</si>
  <si>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</si>
  <si>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</si>
  <si>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</si>
  <si>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</si>
  <si>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</si>
  <si>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</si>
  <si>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</si>
  <si>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</si>
  <si>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</si>
  <si>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</si>
  <si>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</si>
  <si>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</si>
  <si>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</si>
  <si>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</si>
  <si>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</si>
  <si>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</si>
  <si>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</si>
  <si>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</si>
  <si>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</si>
  <si>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</si>
  <si>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</si>
  <si>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</si>
  <si>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</si>
  <si>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</si>
  <si>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</si>
  <si>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</si>
  <si>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</si>
  <si>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</si>
  <si>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</si>
  <si>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</si>
  <si>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</si>
  <si>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</si>
  <si>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</si>
  <si>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</si>
  <si>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</si>
  <si>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</si>
  <si>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</si>
  <si>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</si>
  <si>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</si>
  <si>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</si>
  <si>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</si>
  <si>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</si>
  <si>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</si>
  <si>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</si>
  <si>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</si>
  <si>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</si>
  <si>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</si>
  <si>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</si>
  <si>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</si>
  <si>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</si>
  <si>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</si>
  <si>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</si>
  <si>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</si>
  <si>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</si>
  <si>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</si>
  <si>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</si>
  <si>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</si>
  <si>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</si>
  <si>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</si>
  <si>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</si>
  <si>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</si>
  <si>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</si>
  <si>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</si>
  <si>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</si>
  <si>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</si>
  <si>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</si>
  <si>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</si>
  <si>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</si>
  <si>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</si>
  <si>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</si>
  <si>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</si>
  <si>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</si>
  <si>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</si>
  <si>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</si>
  <si>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</si>
  <si>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</si>
  <si>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</si>
  <si>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</si>
  <si>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</si>
  <si>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</si>
  <si>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</si>
  <si>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</si>
  <si>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</si>
  <si>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</si>
  <si>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</si>
  <si>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</si>
  <si>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</si>
  <si>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</si>
  <si>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</si>
  <si>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</si>
  <si>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</si>
  <si>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</si>
  <si>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</si>
  <si>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</si>
  <si>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</si>
  <si>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</si>
  <si>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</si>
  <si>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</si>
  <si>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</si>
  <si>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</si>
  <si>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</si>
  <si>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</si>
  <si>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</si>
  <si>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</si>
  <si>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</si>
  <si>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</si>
  <si>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</si>
  <si>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</si>
  <si>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</si>
  <si>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</si>
  <si>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</si>
  <si>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</si>
  <si>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</si>
  <si>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</si>
  <si>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</si>
  <si>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</si>
  <si>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</si>
  <si>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</si>
  <si>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</si>
  <si>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</si>
  <si>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</si>
  <si>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</si>
  <si>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</si>
  <si>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</si>
  <si>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</si>
  <si>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</si>
  <si>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</si>
  <si>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</si>
  <si>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</si>
  <si>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</si>
  <si>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</si>
  <si>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</si>
  <si>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</si>
  <si>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</si>
  <si>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</si>
  <si>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</si>
  <si>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</si>
  <si>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</si>
  <si>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</si>
  <si>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</si>
  <si>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</si>
  <si>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</si>
  <si>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</si>
  <si>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</si>
  <si>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</si>
  <si>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</si>
  <si>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</si>
  <si>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</si>
  <si>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</si>
  <si>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</si>
  <si>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</si>
  <si>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</si>
  <si>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</si>
  <si>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</si>
  <si>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</si>
  <si>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</si>
  <si>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</si>
  <si>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</si>
  <si>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</si>
  <si>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</si>
  <si>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</si>
  <si>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</si>
  <si>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</si>
  <si>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</si>
  <si>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</si>
  <si>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</si>
  <si>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</si>
  <si>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</si>
  <si>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</si>
  <si>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</si>
  <si>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</si>
  <si>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</si>
  <si>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</si>
  <si>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</si>
  <si>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</si>
  <si>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</si>
  <si>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</si>
  <si>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</si>
  <si>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</si>
  <si>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</si>
  <si>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</si>
  <si>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</si>
  <si>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</si>
  <si>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</si>
  <si>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</si>
  <si>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</si>
  <si>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</si>
  <si>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</si>
  <si>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</si>
  <si>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</si>
  <si>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</si>
  <si>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</si>
  <si>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</si>
  <si>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</si>
  <si>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</si>
  <si>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</si>
  <si>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</si>
  <si>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</si>
  <si>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</si>
  <si>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</si>
  <si>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</si>
  <si>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</si>
  <si>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</si>
  <si>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</si>
  <si>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</si>
  <si>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</si>
  <si>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</si>
  <si>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</si>
  <si>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</si>
  <si>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</si>
  <si>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</si>
  <si>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</si>
  <si>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</si>
  <si>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</si>
  <si>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</si>
  <si>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</si>
  <si>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</si>
  <si>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</si>
  <si>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</si>
  <si>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</si>
  <si>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</si>
  <si>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</si>
  <si>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</si>
  <si>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</si>
  <si>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</si>
  <si>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</si>
  <si>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</si>
  <si>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</si>
  <si>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</si>
  <si>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</si>
  <si>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</si>
  <si>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</si>
  <si>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</si>
  <si>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</si>
  <si>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</si>
  <si>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</si>
  <si>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</si>
  <si>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</si>
  <si>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</si>
  <si>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</si>
  <si>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</si>
  <si>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</si>
  <si>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</si>
  <si>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</si>
  <si>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</si>
  <si>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</si>
  <si>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</si>
  <si>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</si>
  <si>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</si>
  <si>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</si>
  <si>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</si>
  <si>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</si>
  <si>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</si>
  <si>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</si>
  <si>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</si>
  <si>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</si>
  <si>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</si>
  <si>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</si>
  <si>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</si>
  <si>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</si>
  <si>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</si>
  <si>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</si>
  <si>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</si>
  <si>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</si>
  <si>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</si>
  <si>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</si>
  <si>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</si>
  <si>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</si>
  <si>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</si>
  <si>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</si>
  <si>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</si>
  <si>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</si>
  <si>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</si>
  <si>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</si>
  <si>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</si>
  <si>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</si>
  <si>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</si>
  <si>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</si>
  <si>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</si>
  <si>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</si>
  <si>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</si>
  <si>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</si>
  <si>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</si>
  <si>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</si>
  <si>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</si>
  <si>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</si>
  <si>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</si>
  <si>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</si>
  <si>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</si>
  <si>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</si>
  <si>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</si>
  <si>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</si>
  <si>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</si>
  <si>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</si>
  <si>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</si>
  <si>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</si>
  <si>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</si>
  <si>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</si>
  <si>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</si>
  <si>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</si>
  <si>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</si>
  <si>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</si>
  <si>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</si>
  <si>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</si>
  <si>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</si>
  <si>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</si>
  <si>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</si>
  <si>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</si>
  <si>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</si>
  <si>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</si>
  <si>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</si>
  <si>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</si>
  <si>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</si>
  <si>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</si>
  <si>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</si>
  <si>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</si>
  <si>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</si>
  <si>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</si>
  <si>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</si>
  <si>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</si>
  <si>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</si>
  <si>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</si>
  <si>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</si>
  <si>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</si>
  <si>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</si>
  <si>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</si>
  <si>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</si>
  <si>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</si>
  <si>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</si>
  <si>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</si>
  <si>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</si>
  <si>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</si>
  <si>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</si>
  <si>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</si>
  <si>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</si>
  <si>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</si>
  <si>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</si>
  <si>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</si>
  <si>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</si>
  <si>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</si>
  <si>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</si>
  <si>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</si>
  <si>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</si>
  <si>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</si>
  <si>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</si>
  <si>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</si>
  <si>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</si>
  <si>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</si>
  <si>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</si>
  <si>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</si>
  <si>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</si>
  <si>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</si>
  <si>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</si>
  <si>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</si>
  <si>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</si>
  <si>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</si>
  <si>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</si>
  <si>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</si>
  <si>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</si>
  <si>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</si>
  <si>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</si>
  <si>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</si>
  <si>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</si>
  <si>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</si>
  <si>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</si>
  <si>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</si>
  <si>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</si>
  <si>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</si>
  <si>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</si>
  <si>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</si>
  <si>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</si>
  <si>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</si>
  <si>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</si>
  <si>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</si>
  <si>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</si>
  <si>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</si>
  <si>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</si>
  <si>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</si>
  <si>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</si>
  <si>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</si>
  <si>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</si>
  <si>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</si>
  <si>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</si>
  <si>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</si>
  <si>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</si>
  <si>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</si>
  <si>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</si>
  <si>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</si>
  <si>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</si>
  <si>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</si>
  <si>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</si>
  <si>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</si>
  <si>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</si>
  <si>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</si>
  <si>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</si>
  <si>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</si>
  <si>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</si>
  <si>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</si>
  <si>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</si>
  <si>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</si>
  <si>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</si>
  <si>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</si>
  <si>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</si>
  <si>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</si>
  <si>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</si>
  <si>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</si>
  <si>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</si>
  <si>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</si>
  <si>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</si>
  <si>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</si>
  <si>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</si>
  <si>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</si>
  <si>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</si>
  <si>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</si>
  <si>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</si>
  <si>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</si>
  <si>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</si>
  <si>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</si>
  <si>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</si>
  <si>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</si>
  <si>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</si>
  <si>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</si>
  <si>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</si>
  <si>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</si>
  <si>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</si>
  <si>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</si>
  <si>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</si>
  <si>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</si>
  <si>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</si>
  <si>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</si>
  <si>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</si>
  <si>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</si>
  <si>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</si>
  <si>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</si>
  <si>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</si>
  <si>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</si>
  <si>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</si>
  <si>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</si>
  <si>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</si>
  <si>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</si>
  <si>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</si>
  <si>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</si>
  <si>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</si>
  <si>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</si>
  <si>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</si>
  <si>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</si>
  <si>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</si>
  <si>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</si>
  <si>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</si>
  <si>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</si>
  <si>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</si>
  <si>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</si>
  <si>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</si>
  <si>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</si>
  <si>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</si>
  <si>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</si>
  <si>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</si>
  <si>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</si>
  <si>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</si>
  <si>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</si>
  <si>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</si>
  <si>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</si>
  <si>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</si>
  <si>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</si>
  <si>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</si>
  <si>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</si>
  <si>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</si>
  <si>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</si>
  <si>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</si>
  <si>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</si>
  <si>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</si>
  <si>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</si>
  <si>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</si>
  <si>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</si>
  <si>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</si>
  <si>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</si>
  <si>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</si>
  <si>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</si>
  <si>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</si>
  <si>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</si>
  <si>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</si>
  <si>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</si>
  <si>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</si>
  <si>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</si>
  <si>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</si>
  <si>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</si>
  <si>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</si>
  <si>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</si>
  <si>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</si>
  <si>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</si>
  <si>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</si>
  <si>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</si>
  <si>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</si>
  <si>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</si>
  <si>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</si>
  <si>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</si>
  <si>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</si>
  <si>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</si>
  <si>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</si>
  <si>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</si>
  <si>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</si>
  <si>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</si>
  <si>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</si>
  <si>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</si>
  <si>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</si>
  <si>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</si>
  <si>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</si>
  <si>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</si>
  <si>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</si>
  <si>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</si>
  <si>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</si>
  <si>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</si>
  <si>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</si>
  <si>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</si>
  <si>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</si>
  <si>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</si>
  <si>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</si>
  <si>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</si>
  <si>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</si>
  <si>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</si>
  <si>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</si>
  <si>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</si>
  <si>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</si>
  <si>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</si>
  <si>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</si>
  <si>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</si>
  <si>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</si>
  <si>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</si>
  <si>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</si>
  <si>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</si>
  <si>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</si>
  <si>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</si>
  <si>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</si>
  <si>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</si>
  <si>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</si>
  <si>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</si>
  <si>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</si>
  <si>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</si>
  <si>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</si>
  <si>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</si>
  <si>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</si>
  <si>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</si>
  <si>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</si>
  <si>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</si>
  <si>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</si>
  <si>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</si>
  <si>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</si>
  <si>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</si>
  <si>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</si>
  <si>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</si>
  <si>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</si>
  <si>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</si>
  <si>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</si>
  <si>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</si>
  <si>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</si>
  <si>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</si>
  <si>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</si>
  <si>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</si>
  <si>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</si>
  <si>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</si>
  <si>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</si>
  <si>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</si>
  <si>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</si>
  <si>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</si>
  <si>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</si>
  <si>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</si>
  <si>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</si>
  <si>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</si>
  <si>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</si>
  <si>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</si>
  <si>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</si>
  <si>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</si>
  <si>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</si>
  <si>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</si>
  <si>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</si>
  <si>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</si>
  <si>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</si>
  <si>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</si>
  <si>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</si>
  <si>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</si>
  <si>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</si>
  <si>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</si>
  <si>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</si>
  <si>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</si>
  <si>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</si>
  <si>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</si>
  <si>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</si>
  <si>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</si>
  <si>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</si>
  <si>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</si>
  <si>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</si>
  <si>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</si>
  <si>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</si>
  <si>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</si>
  <si>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</si>
  <si>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</si>
  <si>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</si>
  <si>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</si>
  <si>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</si>
  <si>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</si>
  <si>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</si>
  <si>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</si>
  <si>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</si>
  <si>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</si>
  <si>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</si>
  <si>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</si>
  <si>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</si>
  <si>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</si>
  <si>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</si>
  <si>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</si>
  <si>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</si>
  <si>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</si>
  <si>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</si>
  <si>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</si>
  <si>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</si>
  <si>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</si>
  <si>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</si>
  <si>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</si>
  <si>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</si>
  <si>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</si>
  <si>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</si>
  <si>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</si>
  <si>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</si>
  <si>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</si>
  <si>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</si>
  <si>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</si>
  <si>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</si>
  <si>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</si>
  <si>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</si>
  <si>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</si>
  <si>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</si>
  <si>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</si>
  <si>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</si>
  <si>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</si>
  <si>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</si>
  <si>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</si>
  <si>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</si>
  <si>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</si>
  <si>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</si>
  <si>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</si>
  <si>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</si>
  <si>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</si>
  <si>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</si>
  <si>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</si>
  <si>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</si>
  <si>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</si>
  <si>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</si>
  <si>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</si>
  <si>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</si>
  <si>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</si>
  <si>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</si>
  <si>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</si>
  <si>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</si>
  <si>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</si>
  <si>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</si>
  <si>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</si>
  <si>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</si>
  <si>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</si>
  <si>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</si>
  <si>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</si>
  <si>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</si>
  <si>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</si>
  <si>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</si>
  <si>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</si>
  <si>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</si>
  <si>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</si>
  <si>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</si>
  <si>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</si>
  <si>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</si>
  <si>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</si>
  <si>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</si>
  <si>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</si>
  <si>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</si>
  <si>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</si>
  <si>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</si>
  <si>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</si>
  <si>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</si>
  <si>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</si>
  <si>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</si>
  <si>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</si>
  <si>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</si>
  <si>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</si>
  <si>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</si>
  <si>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</si>
  <si>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</si>
  <si>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</si>
  <si>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</si>
  <si>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</si>
  <si>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</si>
  <si>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</si>
  <si>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</si>
  <si>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</si>
  <si>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</si>
  <si>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</si>
  <si>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</si>
  <si>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</si>
  <si>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</si>
  <si>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</si>
  <si>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</si>
  <si>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</si>
  <si>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</si>
  <si>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</si>
  <si>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</si>
  <si>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</si>
  <si>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</si>
  <si>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</si>
  <si>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</si>
  <si>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</si>
  <si>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</si>
  <si>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</si>
  <si>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</si>
  <si>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</si>
  <si>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</si>
  <si>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</si>
  <si>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</si>
  <si>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</si>
  <si>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</si>
  <si>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</si>
  <si>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</si>
  <si>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</si>
  <si>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</si>
  <si>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</si>
  <si>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</si>
  <si>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</si>
  <si>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</si>
  <si>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</si>
  <si>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</si>
  <si>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</si>
  <si>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</si>
  <si>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</si>
  <si>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</si>
  <si>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</si>
  <si>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</si>
  <si>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</si>
  <si>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</si>
  <si>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</si>
  <si>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</si>
  <si>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</si>
  <si>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</si>
  <si>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</si>
  <si>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</si>
  <si>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</si>
  <si>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</si>
  <si>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</si>
  <si>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</si>
  <si>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</si>
  <si>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</si>
  <si>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</si>
  <si>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</si>
  <si>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</si>
  <si>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</si>
  <si>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</si>
  <si>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</si>
  <si>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</si>
  <si>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</si>
  <si>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</si>
  <si>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</si>
  <si>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</si>
  <si>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</si>
  <si>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</si>
  <si>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</si>
  <si>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</si>
  <si>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</si>
  <si>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</si>
  <si>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</si>
  <si>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</si>
  <si>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</si>
  <si>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</si>
  <si>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</si>
  <si>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</si>
  <si>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</si>
  <si>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</si>
  <si>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</si>
  <si>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</si>
  <si>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</si>
  <si>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</si>
  <si>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</si>
  <si>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</si>
  <si>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</si>
  <si>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</si>
  <si>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</si>
  <si>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</si>
  <si>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</si>
  <si>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</si>
  <si>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</si>
  <si>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</si>
  <si>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</si>
  <si>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</si>
  <si>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</si>
  <si>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</si>
  <si>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</si>
  <si>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</si>
  <si>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</si>
  <si>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</si>
  <si>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</si>
  <si>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</si>
  <si>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</si>
  <si>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</si>
  <si>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</si>
  <si>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</si>
  <si>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</si>
  <si>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</si>
  <si>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</si>
  <si>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</si>
  <si>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</si>
  <si>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</si>
  <si>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</si>
  <si>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</si>
  <si>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</si>
  <si>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</si>
  <si>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</si>
  <si>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</si>
  <si>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</si>
  <si>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</si>
  <si>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</si>
  <si>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</si>
  <si>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</si>
  <si>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</si>
  <si>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</si>
  <si>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</si>
  <si>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</si>
  <si>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</si>
  <si>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</si>
  <si>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</si>
  <si>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</si>
  <si>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</si>
  <si>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</si>
  <si>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</si>
  <si>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</si>
  <si>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</si>
  <si>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</si>
  <si>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</si>
  <si>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</si>
  <si>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</si>
  <si>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</si>
  <si>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</si>
  <si>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</si>
  <si>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</si>
  <si>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</si>
  <si>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</si>
  <si>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</si>
  <si>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</si>
  <si>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</si>
  <si>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</si>
  <si>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</si>
  <si>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</si>
  <si>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</si>
  <si>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</si>
  <si>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</si>
  <si>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</si>
  <si>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</si>
  <si>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</si>
  <si>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</si>
  <si>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</si>
  <si>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</si>
  <si>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</si>
  <si>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</si>
  <si>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</si>
  <si>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</si>
  <si>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</si>
  <si>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</si>
  <si>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</si>
  <si>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</si>
  <si>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</si>
  <si>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</si>
  <si>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</si>
  <si>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</si>
  <si>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</si>
  <si>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</si>
  <si>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</si>
  <si>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</si>
  <si>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</si>
  <si>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</si>
  <si>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</si>
  <si>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</si>
  <si>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</si>
  <si>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</si>
  <si>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</si>
  <si>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</si>
  <si>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</si>
  <si>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</si>
  <si>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</si>
  <si>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</si>
  <si>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</si>
  <si>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</si>
  <si>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</si>
  <si>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</si>
  <si>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</si>
  <si>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</si>
  <si>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</si>
  <si>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</si>
  <si>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</si>
  <si>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</si>
  <si>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</si>
  <si>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</si>
  <si>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</si>
  <si>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</si>
  <si>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</si>
  <si>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</si>
  <si>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</si>
  <si>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</si>
  <si>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</si>
  <si>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</si>
  <si>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</si>
  <si>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</si>
  <si>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</si>
  <si>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</si>
  <si>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</si>
  <si>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</si>
  <si>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</si>
  <si>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</si>
  <si>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</si>
  <si>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</si>
  <si>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</si>
  <si>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</si>
  <si>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</si>
  <si>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</si>
  <si>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</si>
  <si>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</si>
  <si>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</si>
  <si>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</si>
  <si>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</si>
  <si>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</si>
  <si>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</si>
  <si>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</si>
  <si>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</si>
  <si>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</si>
  <si>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</si>
  <si>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</si>
  <si>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</si>
  <si>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</si>
  <si>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</si>
  <si>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</si>
  <si>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</si>
  <si>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</si>
  <si>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</si>
  <si>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</si>
  <si>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</si>
  <si>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</si>
  <si>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</si>
  <si>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</si>
  <si>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</si>
  <si>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</si>
  <si>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</si>
  <si>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</si>
  <si>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</si>
  <si>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</si>
  <si>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</si>
  <si>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</si>
  <si>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</si>
  <si>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</si>
  <si>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</si>
  <si>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</si>
  <si>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</si>
  <si>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</si>
  <si>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</si>
  <si>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</si>
  <si>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</si>
  <si>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</si>
  <si>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</si>
  <si>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</si>
  <si>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</si>
  <si>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</si>
  <si>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</si>
  <si>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</si>
  <si>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</si>
  <si>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</si>
  <si>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</si>
  <si>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</si>
  <si>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</si>
  <si>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</si>
  <si>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</si>
  <si>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</si>
  <si>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</si>
  <si>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</si>
  <si>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</si>
  <si>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</si>
  <si>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</si>
  <si>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</si>
  <si>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</si>
  <si>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</si>
  <si>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</si>
  <si>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</si>
  <si>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</si>
  <si>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</si>
  <si>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</si>
  <si>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</si>
  <si>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</si>
  <si>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</si>
  <si>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</si>
  <si>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</si>
  <si>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</si>
  <si>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</si>
  <si>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</si>
  <si>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</si>
  <si>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</si>
  <si>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</si>
  <si>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</si>
  <si>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</si>
  <si>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</si>
  <si>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</si>
  <si>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</si>
  <si>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</si>
  <si>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</si>
  <si>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</si>
  <si>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</si>
  <si>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</si>
  <si>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</si>
  <si>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</si>
  <si>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</si>
  <si>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</si>
  <si>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</si>
  <si>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</si>
  <si>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</si>
  <si>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</si>
  <si>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</si>
  <si>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</si>
  <si>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</si>
  <si>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</si>
  <si>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</si>
  <si>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</si>
  <si>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</si>
  <si>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</si>
  <si>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</si>
  <si>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</si>
  <si>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</si>
  <si>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</si>
  <si>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</si>
  <si>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</si>
  <si>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</si>
  <si>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</si>
  <si>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</si>
  <si>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</si>
  <si>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</si>
  <si>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</si>
  <si>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</si>
  <si>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</si>
  <si>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</si>
  <si>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</si>
  <si>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</si>
  <si>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</si>
  <si>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</si>
  <si>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</si>
  <si>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</si>
  <si>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</si>
  <si>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</si>
  <si>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</si>
  <si>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</si>
  <si>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</si>
  <si>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</si>
  <si>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</si>
  <si>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</si>
  <si>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</si>
  <si>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</si>
  <si>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</si>
  <si>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</si>
  <si>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</si>
  <si>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</si>
  <si>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</si>
  <si>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</si>
  <si>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</si>
  <si>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</si>
  <si>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</si>
  <si>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</si>
  <si>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</si>
  <si>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</si>
  <si>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</si>
  <si>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</si>
  <si>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</si>
  <si>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</si>
  <si>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</si>
  <si>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</si>
  <si>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</si>
  <si>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</si>
  <si>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</si>
  <si>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</si>
  <si>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</si>
  <si>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</si>
  <si>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</si>
  <si>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</si>
  <si>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</si>
  <si>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</si>
  <si>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</si>
  <si>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</si>
  <si>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</si>
  <si>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</si>
  <si>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</si>
  <si>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</si>
  <si>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</si>
  <si>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</si>
  <si>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</si>
  <si>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</si>
  <si>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</si>
  <si>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</si>
  <si>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</si>
  <si>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</si>
  <si>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</si>
  <si>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</si>
  <si>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</si>
  <si>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</si>
  <si>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</si>
  <si>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</si>
  <si>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</si>
  <si>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</si>
  <si>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</si>
  <si>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</si>
  <si>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</si>
  <si>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</si>
  <si>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</si>
  <si>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</si>
  <si>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</si>
  <si>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</si>
  <si>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</si>
  <si>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</si>
  <si>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</si>
  <si>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</si>
  <si>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</si>
  <si>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</si>
  <si>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</si>
  <si>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</si>
  <si>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</si>
  <si>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</si>
  <si>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</si>
  <si>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</si>
  <si>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</si>
  <si>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</si>
  <si>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</si>
  <si>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</si>
  <si>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</si>
  <si>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</si>
  <si>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</si>
  <si>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</si>
  <si>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</si>
  <si>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</si>
  <si>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</si>
  <si>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</si>
  <si>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</si>
  <si>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</si>
  <si>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</si>
  <si>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</si>
  <si>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</si>
  <si>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</si>
  <si>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</si>
  <si>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</si>
  <si>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</si>
  <si>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</si>
  <si>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</si>
  <si>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</si>
  <si>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</si>
  <si>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</si>
  <si>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</si>
  <si>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</si>
  <si>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</si>
  <si>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</si>
  <si>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</si>
  <si>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</si>
  <si>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</si>
  <si>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</si>
  <si>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</si>
  <si>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</si>
  <si>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</si>
  <si>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</si>
  <si>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</si>
  <si>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</si>
  <si>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</si>
  <si>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</si>
  <si>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</si>
  <si>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</si>
  <si>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</si>
  <si>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</si>
  <si>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</si>
  <si>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</si>
  <si>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</si>
  <si>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</si>
  <si>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</si>
  <si>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</si>
  <si>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</si>
  <si>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</si>
  <si>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</si>
  <si>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</si>
  <si>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</si>
  <si>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</si>
  <si>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</si>
  <si>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</si>
  <si>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</si>
  <si>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</si>
  <si>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</si>
  <si>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</si>
  <si>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</si>
  <si>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</si>
  <si>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</si>
  <si>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</si>
  <si>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</si>
  <si>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</si>
  <si>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</si>
  <si>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</si>
  <si>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</si>
  <si>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</si>
  <si>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</si>
  <si>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</si>
  <si>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</si>
  <si>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</si>
  <si>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</si>
  <si>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</si>
  <si>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</si>
  <si>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</si>
  <si>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</si>
  <si>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</si>
  <si>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</si>
  <si>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</si>
  <si>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</si>
  <si>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</si>
  <si>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</si>
  <si>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</si>
  <si>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</si>
  <si>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</si>
  <si>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</si>
  <si>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</si>
  <si>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</si>
  <si>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</si>
  <si>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</si>
  <si>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</si>
  <si>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</si>
  <si>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</si>
  <si>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</si>
  <si>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</si>
  <si>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</si>
  <si>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</si>
  <si>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</si>
  <si>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</si>
  <si>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</si>
  <si>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</si>
  <si>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</si>
  <si>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</si>
  <si>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</si>
  <si>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</si>
  <si>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</si>
  <si>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</si>
  <si>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</si>
  <si>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</si>
  <si>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</si>
  <si>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</si>
  <si>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</si>
  <si>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</si>
  <si>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</si>
  <si>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</si>
  <si>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</si>
  <si>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</si>
  <si>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</si>
  <si>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</si>
  <si>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</si>
  <si>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</si>
  <si>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</si>
  <si>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</si>
  <si>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</si>
  <si>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</si>
  <si>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</si>
  <si>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</si>
  <si>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</si>
  <si>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</si>
  <si>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</si>
  <si>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</si>
  <si>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</si>
  <si>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</si>
  <si>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</si>
  <si>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</si>
  <si>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</si>
  <si>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</si>
  <si>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</si>
  <si>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</si>
  <si>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</si>
  <si>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</si>
  <si>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</si>
  <si>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</si>
  <si>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</si>
  <si>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</si>
  <si>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</si>
  <si>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</si>
  <si>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</si>
  <si>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</si>
  <si>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</si>
  <si>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</si>
  <si>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</si>
  <si>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</si>
  <si>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</si>
  <si>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</si>
  <si>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</si>
  <si>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</si>
  <si>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</si>
  <si>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</si>
  <si>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</si>
  <si>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</si>
  <si>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</si>
  <si>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</si>
  <si>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</si>
  <si>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</si>
  <si>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</si>
  <si>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</si>
  <si>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</si>
  <si>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</si>
  <si>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</si>
  <si>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</si>
  <si>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</si>
  <si>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</si>
  <si>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</si>
  <si>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</si>
  <si>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</si>
  <si>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</si>
  <si>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</si>
  <si>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</si>
  <si>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</si>
  <si>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</si>
  <si>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</si>
  <si>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</si>
  <si>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</si>
  <si>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</si>
  <si>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</si>
  <si>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</si>
  <si>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</si>
  <si>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</si>
  <si>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</si>
  <si>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</si>
  <si>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</si>
  <si>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</si>
  <si>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</si>
  <si>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</si>
  <si>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</si>
  <si>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</si>
  <si>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</si>
  <si>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</si>
  <si>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</si>
  <si>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</si>
  <si>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</si>
  <si>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</si>
  <si>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</si>
  <si>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</si>
  <si>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</si>
  <si>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</si>
  <si>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</si>
  <si>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</si>
  <si>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</si>
  <si>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</si>
  <si>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</si>
  <si>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</si>
  <si>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</si>
  <si>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</si>
  <si>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</si>
  <si>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</si>
  <si>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</si>
  <si>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</si>
  <si>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</si>
  <si>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</si>
  <si>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</si>
  <si>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</si>
  <si>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</si>
  <si>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</si>
  <si>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</si>
  <si>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</si>
  <si>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</si>
  <si>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</si>
  <si>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</si>
  <si>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</si>
  <si>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</si>
  <si>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</si>
  <si>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</si>
  <si>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</si>
  <si>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</si>
  <si>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</si>
  <si>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</si>
  <si>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</si>
  <si>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</si>
  <si>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</si>
  <si>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</si>
  <si>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</si>
  <si>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</si>
  <si>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</si>
  <si>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</si>
  <si>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</si>
  <si>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</si>
  <si>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</si>
  <si>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</si>
  <si>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</si>
  <si>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</si>
  <si>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</si>
  <si>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</si>
  <si>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</si>
  <si>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</si>
  <si>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</si>
  <si>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</si>
  <si>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</si>
  <si>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</si>
  <si>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</si>
  <si>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</si>
  <si>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</si>
  <si>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</si>
  <si>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</si>
  <si>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</si>
  <si>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</si>
  <si>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</si>
  <si>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</si>
  <si>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</si>
  <si>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</si>
  <si>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</si>
  <si>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</si>
  <si>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</si>
  <si>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</si>
  <si>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</si>
  <si>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</si>
  <si>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</si>
  <si>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</si>
  <si>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</si>
  <si>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</si>
  <si>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</si>
  <si>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</si>
  <si>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</si>
  <si>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</si>
  <si>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</si>
  <si>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</si>
  <si>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</si>
  <si>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</si>
  <si>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</si>
  <si>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</si>
  <si>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</si>
  <si>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</si>
  <si>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</si>
  <si>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</si>
  <si>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</si>
  <si>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</si>
  <si>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</si>
  <si>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</si>
  <si>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</si>
  <si>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</si>
  <si>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</si>
  <si>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</si>
  <si>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</si>
  <si>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</si>
  <si>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</si>
  <si>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</si>
  <si>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</si>
  <si>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</si>
  <si>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</si>
  <si>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</si>
  <si>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</si>
  <si>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</si>
  <si>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</si>
  <si>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</si>
  <si>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</si>
  <si>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</si>
  <si>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</si>
  <si>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</si>
  <si>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</si>
  <si>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</si>
  <si>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</si>
  <si>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</si>
  <si>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</si>
  <si>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</si>
  <si>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</si>
  <si>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</si>
  <si>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</si>
  <si>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</si>
  <si>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</si>
  <si>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</si>
  <si>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</si>
  <si>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</si>
  <si>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</si>
  <si>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</si>
  <si>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</si>
  <si>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</si>
  <si>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</si>
  <si>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</si>
  <si>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</si>
  <si>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</si>
  <si>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</si>
  <si>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</si>
  <si>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</si>
  <si>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</si>
  <si>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</si>
  <si>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</si>
  <si>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</si>
  <si>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</si>
  <si>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</si>
  <si>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</si>
  <si>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</si>
  <si>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</si>
  <si>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</si>
  <si>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</si>
  <si>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</si>
  <si>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</si>
  <si>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</si>
  <si>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</si>
  <si>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</si>
  <si>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</si>
  <si>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</si>
  <si>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</si>
  <si>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</si>
  <si>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</si>
  <si>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</si>
  <si>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</si>
  <si>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</si>
  <si>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</si>
  <si>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</si>
  <si>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</si>
  <si>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</si>
  <si>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</si>
  <si>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</si>
  <si>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</si>
  <si>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</si>
  <si>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</si>
  <si>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</si>
  <si>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</si>
  <si>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</si>
  <si>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</si>
  <si>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</si>
  <si>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</si>
  <si>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</si>
  <si>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</si>
  <si>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</si>
  <si>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</si>
  <si>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</si>
  <si>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</si>
  <si>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</si>
  <si>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</si>
  <si>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</si>
  <si>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</si>
  <si>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</si>
  <si>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</si>
  <si>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</si>
  <si>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</si>
  <si>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</si>
  <si>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</si>
  <si>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</si>
  <si>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</si>
  <si>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</si>
  <si>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</si>
  <si>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</si>
  <si>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</si>
  <si>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</si>
  <si>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</si>
  <si>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</si>
  <si>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</si>
  <si>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</si>
  <si>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</si>
  <si>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</si>
  <si>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</si>
  <si>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</si>
  <si>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</si>
  <si>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</si>
  <si>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</si>
  <si>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</si>
  <si>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</si>
  <si>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</si>
  <si>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</si>
  <si>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</si>
  <si>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</si>
  <si>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</si>
  <si>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</si>
  <si>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</si>
  <si>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</si>
  <si>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</si>
  <si>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</si>
  <si>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</si>
  <si>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</si>
  <si>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</si>
  <si>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</si>
  <si>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</si>
  <si>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</si>
  <si>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</si>
  <si>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</si>
  <si>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</si>
  <si>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</si>
  <si>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</si>
  <si>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</si>
  <si>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</si>
  <si>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</si>
  <si>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</si>
  <si>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</si>
  <si>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</si>
  <si>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</si>
  <si>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</si>
  <si>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</si>
  <si>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</si>
  <si>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</si>
  <si>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</si>
  <si>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</si>
  <si>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</si>
  <si>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</si>
  <si>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</si>
  <si>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</si>
  <si>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</si>
  <si>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</si>
  <si>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</si>
  <si>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</si>
  <si>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</si>
  <si>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</si>
  <si>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</si>
  <si>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</si>
  <si>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</si>
  <si>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</si>
  <si>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</si>
  <si>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</si>
  <si>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</si>
  <si>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</si>
  <si>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</si>
  <si>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</si>
  <si>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</si>
  <si>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</si>
  <si>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</si>
  <si>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</si>
  <si>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</si>
  <si>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</si>
  <si>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</si>
  <si>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</si>
  <si>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</si>
  <si>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</si>
  <si>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</si>
  <si>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</si>
  <si>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</si>
  <si>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</si>
  <si>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</si>
  <si>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</si>
  <si>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</si>
  <si>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</si>
  <si>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</si>
  <si>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</si>
  <si>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</si>
  <si>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</si>
  <si>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</si>
  <si>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</si>
  <si>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</si>
  <si>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</si>
  <si>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</si>
  <si>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</si>
  <si>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</si>
  <si>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</si>
  <si>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</si>
  <si>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</si>
  <si>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</si>
  <si>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</si>
  <si>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</si>
  <si>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</si>
  <si>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</si>
  <si>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</si>
  <si>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</si>
  <si>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</si>
  <si>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</si>
  <si>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</si>
  <si>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</si>
  <si>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</si>
  <si>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</si>
  <si>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</si>
  <si>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</si>
  <si>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</si>
  <si>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</si>
  <si>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</si>
  <si>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</si>
  <si>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</si>
  <si>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</si>
  <si>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</si>
  <si>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</si>
  <si>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</si>
  <si>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</si>
  <si>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</si>
  <si>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</si>
  <si>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</si>
  <si>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</si>
  <si>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</si>
  <si>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</si>
  <si>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</si>
  <si>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</si>
  <si>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</si>
  <si>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</si>
  <si>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</si>
  <si>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</si>
  <si>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</si>
  <si>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</si>
  <si>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</si>
  <si>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</si>
  <si>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</si>
  <si>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</si>
  <si>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</si>
  <si>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</si>
  <si>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</si>
  <si>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</si>
  <si>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</si>
  <si>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</si>
  <si>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</si>
  <si>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</si>
  <si>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</si>
  <si>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</si>
  <si>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</si>
  <si>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</si>
  <si>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</si>
  <si>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</si>
  <si>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</si>
  <si>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</si>
  <si>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</si>
  <si>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</si>
  <si>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</si>
  <si>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</si>
  <si>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</si>
  <si>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</si>
  <si>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</si>
  <si>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</si>
  <si>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</si>
  <si>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</si>
  <si>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</si>
  <si>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</si>
  <si>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</si>
  <si>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</si>
  <si>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</si>
  <si>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</si>
  <si>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</si>
  <si>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</si>
  <si>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</si>
  <si>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</si>
  <si>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</si>
  <si>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</si>
  <si>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</si>
  <si>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</si>
  <si>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</si>
  <si>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</si>
  <si>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</si>
  <si>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</si>
  <si>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</si>
  <si>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</si>
  <si>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</si>
  <si>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</si>
  <si>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</si>
  <si>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</si>
  <si>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</si>
  <si>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</si>
  <si>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</si>
  <si>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</si>
  <si>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</si>
  <si>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</si>
  <si>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</si>
  <si>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</si>
  <si>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</si>
  <si>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</si>
  <si>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</si>
  <si>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</si>
  <si>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</si>
  <si>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</si>
  <si>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</si>
  <si>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</si>
  <si>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</si>
  <si>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</si>
  <si>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</si>
  <si>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</si>
  <si>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</si>
  <si>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</si>
  <si>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</si>
  <si>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</si>
  <si>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</si>
  <si>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</si>
  <si>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</si>
  <si>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</si>
  <si>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</si>
  <si>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</si>
  <si>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</si>
  <si>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</si>
  <si>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</si>
  <si>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</si>
  <si>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</si>
  <si>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</si>
  <si>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</si>
  <si>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</si>
  <si>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</si>
  <si>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</si>
  <si>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</si>
  <si>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</si>
  <si>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</si>
  <si>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</si>
  <si>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</si>
  <si>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</si>
  <si>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</si>
  <si>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</si>
  <si>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</si>
  <si>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</si>
  <si>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</si>
  <si>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</si>
  <si>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</si>
  <si>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</si>
  <si>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</si>
  <si>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</si>
  <si>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</si>
  <si>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</si>
  <si>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</si>
  <si>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</si>
  <si>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</si>
  <si>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</si>
  <si>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</si>
  <si>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</si>
  <si>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</si>
  <si>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</si>
  <si>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</si>
  <si>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</si>
  <si>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</si>
  <si>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</si>
  <si>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</si>
  <si>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</si>
  <si>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</si>
  <si>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</si>
  <si>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</si>
  <si>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</si>
  <si>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</si>
  <si>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</si>
  <si>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</si>
  <si>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</si>
  <si>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</si>
  <si>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</si>
  <si>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</si>
  <si>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</si>
  <si>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</si>
  <si>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</si>
  <si>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</si>
  <si>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</si>
  <si>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</si>
  <si>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</si>
  <si>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</si>
  <si>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</si>
  <si>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</si>
  <si>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</si>
  <si>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</si>
  <si>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</si>
  <si>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</si>
  <si>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</si>
  <si>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</si>
  <si>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</si>
  <si>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</si>
  <si>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</si>
  <si>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</si>
  <si>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</si>
  <si>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</si>
  <si>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</si>
  <si>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</si>
  <si>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</si>
  <si>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</si>
  <si>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</si>
  <si>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</si>
  <si>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</si>
  <si>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</si>
  <si>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</si>
  <si>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</si>
  <si>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</si>
  <si>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</si>
  <si>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</si>
  <si>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</si>
  <si>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</si>
  <si>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</si>
  <si>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</si>
  <si>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</si>
  <si>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</si>
  <si>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</si>
  <si>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</si>
  <si>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</si>
  <si>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</si>
  <si>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</si>
  <si>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</si>
  <si>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</si>
  <si>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</si>
  <si>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</si>
  <si>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</si>
  <si>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</si>
  <si>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</si>
  <si>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</si>
  <si>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</si>
  <si>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</si>
  <si>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</si>
  <si>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</si>
  <si>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</si>
  <si>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</si>
  <si>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</si>
  <si>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</si>
  <si>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</si>
  <si>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</si>
  <si>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</si>
  <si>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</si>
  <si>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</si>
  <si>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</si>
  <si>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</si>
  <si>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</si>
  <si>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</si>
  <si>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</si>
  <si>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</si>
  <si>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</si>
  <si>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</si>
  <si>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</si>
  <si>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</si>
  <si>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</si>
  <si>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</si>
  <si>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</si>
  <si>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</si>
  <si>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</si>
  <si>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</si>
  <si>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</si>
  <si>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</si>
  <si>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</si>
  <si>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</si>
  <si>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</si>
  <si>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</si>
  <si>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</si>
  <si>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</si>
  <si>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</si>
  <si>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</si>
  <si>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</si>
  <si>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</si>
  <si>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</si>
  <si>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</si>
  <si>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</si>
  <si>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</si>
  <si>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</si>
  <si>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</si>
  <si>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</si>
  <si>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</si>
  <si>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</si>
  <si>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</si>
  <si>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</si>
  <si>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</si>
  <si>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</si>
  <si>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</si>
  <si>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</si>
  <si>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</si>
  <si>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</si>
  <si>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</si>
  <si>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</si>
  <si>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</si>
  <si>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</si>
  <si>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</si>
  <si>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</si>
  <si>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</si>
  <si>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</si>
  <si>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</si>
  <si>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</si>
  <si>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</si>
  <si>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</si>
  <si>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</si>
  <si>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</si>
  <si>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</si>
  <si>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</si>
  <si>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</si>
  <si>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</si>
  <si>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</si>
  <si>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</si>
  <si>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</si>
  <si>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</si>
  <si>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</si>
  <si>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</si>
  <si>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</si>
  <si>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</si>
  <si>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</si>
  <si>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</si>
  <si>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</si>
  <si>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</si>
  <si>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</si>
  <si>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</si>
  <si>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</si>
  <si>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</si>
  <si>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</si>
  <si>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</si>
  <si>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</si>
  <si>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</si>
  <si>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</si>
  <si>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</si>
  <si>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</si>
  <si>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</si>
  <si>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</si>
  <si>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</si>
  <si>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</si>
  <si>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</si>
  <si>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</si>
  <si>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</si>
  <si>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</si>
  <si>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</si>
  <si>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</si>
  <si>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</si>
  <si>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</si>
  <si>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</si>
  <si>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</si>
  <si>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</si>
  <si>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</si>
  <si>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</si>
  <si>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</si>
  <si>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</si>
  <si>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</si>
  <si>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</si>
  <si>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</si>
  <si>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</si>
  <si>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</si>
  <si>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</si>
  <si>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</si>
  <si>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</si>
  <si>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</si>
  <si>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</si>
  <si>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</si>
  <si>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</si>
  <si>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</si>
  <si>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</si>
  <si>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</si>
  <si>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</si>
  <si>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</si>
  <si>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</si>
  <si>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</si>
  <si>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</si>
  <si>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</si>
  <si>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</si>
  <si>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</si>
  <si>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</si>
  <si>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</si>
  <si>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</si>
  <si>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</si>
  <si>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</si>
  <si>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</si>
  <si>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</si>
  <si>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</si>
  <si>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</si>
  <si>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</si>
  <si>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</si>
  <si>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</si>
  <si>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</si>
  <si>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</si>
  <si>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</si>
  <si>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</si>
  <si>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</si>
  <si>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</si>
  <si>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</si>
  <si>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</si>
  <si>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</si>
  <si>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</si>
  <si>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</si>
  <si>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</si>
  <si>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</si>
  <si>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</si>
  <si>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</si>
  <si>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</si>
  <si>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</si>
  <si>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</si>
  <si>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</si>
  <si>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</si>
  <si>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</si>
  <si>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</si>
  <si>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</si>
  <si>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</si>
  <si>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</si>
  <si>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</si>
  <si>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</si>
  <si>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</si>
  <si>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</si>
  <si>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</si>
  <si>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</si>
  <si>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</si>
  <si>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</si>
  <si>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</si>
  <si>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</si>
  <si>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</si>
  <si>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</si>
  <si>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</si>
  <si>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</si>
  <si>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</si>
  <si>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</si>
  <si>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</si>
  <si>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</si>
  <si>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</si>
  <si>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</si>
  <si>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</si>
  <si>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</si>
  <si>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</si>
  <si>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</si>
  <si>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</si>
  <si>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</si>
  <si>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</si>
  <si>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</si>
  <si>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</si>
  <si>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</si>
  <si>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</si>
  <si>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</si>
  <si>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</si>
  <si>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</si>
  <si>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</si>
  <si>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</si>
  <si>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</si>
  <si>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</si>
  <si>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</si>
  <si>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</si>
  <si>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</si>
  <si>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</si>
  <si>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</si>
  <si>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</si>
  <si>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</si>
  <si>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</si>
  <si>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</si>
  <si>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</si>
  <si>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</si>
  <si>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</si>
  <si>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</si>
  <si>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</si>
  <si>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</si>
  <si>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</si>
  <si>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</si>
  <si>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</si>
  <si>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</si>
  <si>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</si>
  <si>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</si>
  <si>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</si>
  <si>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</si>
  <si>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</si>
  <si>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</si>
  <si>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</si>
  <si>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</si>
  <si>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</si>
  <si>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</si>
  <si>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</si>
  <si>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</si>
  <si>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</si>
  <si>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</si>
  <si>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</si>
  <si>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</si>
  <si>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</si>
  <si>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</si>
  <si>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</si>
  <si>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</si>
  <si>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</si>
  <si>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</si>
  <si>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</si>
  <si>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</si>
  <si>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</si>
  <si>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</si>
  <si>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</si>
  <si>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</si>
  <si>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</si>
  <si>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</si>
  <si>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</si>
  <si>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</si>
  <si>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</si>
  <si>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</si>
  <si>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</si>
  <si>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</si>
  <si>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</si>
  <si>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</si>
  <si>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</si>
  <si>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</si>
  <si>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</si>
  <si>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</si>
  <si>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</si>
  <si>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</si>
  <si>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</si>
  <si>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</si>
  <si>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</si>
  <si>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</si>
  <si>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</si>
  <si>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</si>
  <si>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</si>
  <si>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</si>
  <si>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</si>
  <si>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</si>
  <si>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</si>
  <si>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</si>
  <si>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</si>
  <si>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</si>
  <si>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</si>
  <si>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</si>
  <si>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</si>
  <si>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</si>
  <si>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</si>
  <si>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</si>
  <si>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</si>
  <si>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</si>
  <si>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</si>
  <si>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</si>
  <si>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</si>
  <si>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</si>
  <si>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</si>
  <si>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</si>
  <si>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</si>
  <si>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</si>
  <si>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</si>
  <si>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</si>
  <si>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</si>
  <si>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</si>
  <si>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</si>
  <si>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</si>
  <si>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</si>
  <si>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</si>
  <si>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</si>
  <si>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</si>
  <si>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</si>
  <si>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</si>
  <si>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</si>
  <si>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</si>
  <si>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</si>
  <si>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</si>
  <si>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</si>
  <si>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</si>
  <si>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</si>
  <si>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</si>
  <si>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</si>
  <si>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</si>
  <si>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</si>
  <si>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</si>
  <si>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</si>
  <si>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</si>
  <si>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</si>
  <si>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</si>
  <si>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</si>
  <si>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</si>
  <si>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</si>
  <si>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</si>
  <si>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</si>
  <si>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</si>
  <si>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</si>
  <si>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</si>
  <si>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</si>
  <si>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</si>
  <si>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</si>
  <si>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</si>
  <si>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</si>
  <si>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</si>
  <si>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</si>
  <si>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</si>
  <si>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</si>
  <si>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</si>
  <si>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</si>
  <si>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</si>
  <si>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</si>
  <si>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</si>
  <si>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</si>
  <si>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</si>
  <si>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</si>
  <si>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</si>
  <si>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</si>
  <si>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</si>
  <si>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</si>
  <si>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</si>
  <si>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</si>
  <si>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</si>
  <si>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</si>
  <si>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</si>
  <si>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</si>
  <si>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</si>
  <si>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</si>
  <si>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</si>
  <si>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</si>
  <si>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</si>
  <si>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</si>
  <si>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</si>
  <si>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</si>
  <si>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</si>
  <si>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</si>
  <si>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</si>
  <si>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</si>
  <si>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</si>
  <si>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</si>
  <si>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</si>
  <si>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</si>
  <si>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</si>
  <si>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</si>
  <si>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</si>
  <si>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</si>
  <si>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</si>
  <si>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</si>
  <si>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</si>
  <si>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</si>
  <si>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</si>
  <si>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</si>
  <si>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</si>
  <si>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</si>
  <si>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</si>
  <si>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</si>
  <si>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</si>
  <si>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</si>
  <si>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</si>
  <si>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</si>
  <si>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</si>
  <si>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</si>
  <si>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</si>
  <si>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</si>
  <si>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</si>
  <si>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</si>
  <si>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</si>
  <si>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</si>
  <si>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</si>
  <si>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</si>
  <si>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</si>
  <si>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</si>
  <si>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</si>
  <si>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</si>
  <si>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</si>
  <si>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</si>
  <si>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</si>
  <si>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</si>
  <si>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</si>
  <si>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</si>
  <si>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</si>
  <si>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</si>
  <si>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</si>
  <si>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</si>
  <si>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</si>
  <si>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</si>
  <si>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</si>
  <si>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</si>
  <si>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</si>
  <si>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</si>
  <si>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</si>
  <si>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</si>
  <si>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</si>
  <si>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</si>
  <si>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</si>
  <si>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</si>
  <si>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</si>
  <si>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</si>
  <si>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</si>
  <si>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</si>
  <si>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</si>
  <si>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</si>
  <si>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</si>
  <si>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</si>
  <si>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</si>
  <si>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</si>
  <si>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</si>
  <si>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</si>
  <si>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</si>
  <si>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</si>
  <si>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</si>
  <si>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</si>
  <si>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</si>
  <si>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</si>
  <si>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</si>
  <si>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</si>
  <si>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</si>
  <si>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</si>
  <si>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</si>
  <si>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</si>
  <si>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</si>
  <si>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</si>
  <si>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</si>
  <si>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</si>
  <si>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</si>
  <si>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</si>
  <si>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</si>
  <si>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</si>
  <si>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</si>
  <si>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</si>
  <si>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</si>
  <si>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</si>
  <si>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</si>
  <si>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</si>
  <si>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</si>
  <si>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</si>
  <si>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</si>
  <si>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</si>
  <si>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</si>
  <si>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</si>
  <si>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</si>
  <si>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</si>
  <si>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</si>
  <si>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</si>
  <si>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</si>
  <si>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</si>
  <si>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</si>
  <si>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</si>
  <si>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</si>
  <si>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</si>
  <si>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</si>
  <si>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</si>
  <si>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</si>
  <si>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</si>
  <si>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</si>
  <si>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</si>
  <si>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</si>
  <si>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</si>
  <si>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</si>
  <si>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</si>
  <si>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</si>
  <si>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</si>
  <si>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</si>
  <si>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</si>
  <si>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</si>
  <si>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</si>
  <si>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</si>
  <si>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</si>
  <si>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</si>
  <si>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</si>
  <si>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</si>
  <si>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</si>
  <si>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</si>
  <si>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</si>
  <si>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</si>
  <si>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</si>
  <si>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</si>
  <si>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</si>
  <si>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</si>
  <si>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</si>
  <si>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</si>
  <si>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</si>
  <si>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</si>
  <si>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</si>
  <si>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</si>
  <si>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</si>
  <si>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</si>
  <si>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</si>
  <si>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</si>
  <si>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</si>
  <si>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</si>
  <si>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</si>
  <si>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</si>
  <si>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</si>
  <si>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</si>
  <si>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</si>
  <si>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</si>
  <si>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</si>
  <si>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</si>
  <si>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</si>
  <si>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</si>
  <si>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</si>
  <si>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</si>
  <si>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</si>
  <si>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</si>
  <si>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</si>
  <si>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</si>
  <si>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</si>
  <si>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</si>
  <si>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</si>
  <si>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</si>
  <si>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</si>
  <si>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</si>
  <si>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</si>
  <si>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</si>
  <si>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</si>
  <si>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</si>
  <si>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</si>
  <si>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</si>
  <si>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</si>
  <si>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</si>
  <si>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</si>
  <si>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</si>
  <si>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</si>
  <si>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</si>
  <si>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</si>
  <si>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</si>
  <si>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</si>
  <si>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</si>
  <si>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</si>
  <si>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</si>
  <si>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</si>
  <si>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</si>
  <si>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</si>
  <si>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</si>
  <si>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</si>
  <si>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</si>
  <si>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</si>
  <si>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</si>
  <si>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</si>
  <si>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</si>
  <si>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</si>
  <si>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</si>
  <si>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</si>
  <si>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</si>
  <si>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</si>
  <si>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</si>
  <si>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</si>
  <si>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</si>
  <si>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</si>
  <si>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</si>
  <si>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</si>
  <si>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</si>
  <si>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</si>
  <si>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</si>
  <si>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</si>
  <si>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</si>
  <si>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</si>
  <si>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</si>
  <si>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</si>
  <si>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</si>
  <si>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</si>
  <si>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</si>
  <si>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</si>
  <si>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</si>
  <si>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</si>
  <si>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</si>
  <si>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</si>
  <si>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</si>
  <si>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</si>
  <si>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</si>
  <si>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</si>
  <si>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</si>
  <si>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</si>
  <si>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</si>
  <si>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</si>
  <si>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</si>
  <si>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</si>
  <si>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</si>
  <si>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</si>
  <si>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</si>
  <si>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</si>
  <si>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</si>
  <si>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</si>
  <si>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</si>
  <si>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</si>
  <si>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</si>
  <si>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</si>
  <si>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</si>
  <si>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</si>
  <si>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</si>
  <si>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</si>
  <si>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</si>
  <si>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</si>
  <si>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</si>
  <si>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</si>
  <si>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</si>
  <si>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</si>
  <si>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</si>
  <si>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</si>
  <si>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</si>
  <si>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</si>
  <si>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</si>
  <si>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</si>
  <si>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</si>
  <si>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</si>
  <si>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</si>
  <si>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</si>
  <si>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</si>
  <si>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</si>
  <si>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</si>
  <si>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</si>
  <si>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</si>
  <si>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</si>
  <si>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</si>
  <si>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</si>
  <si>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</si>
  <si>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</si>
  <si>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</si>
  <si>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</si>
  <si>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</si>
  <si>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</si>
  <si>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</si>
  <si>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</si>
  <si>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</si>
  <si>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</si>
  <si>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</si>
  <si>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</si>
  <si>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</si>
  <si>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</si>
  <si>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</si>
  <si>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</si>
  <si>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</si>
  <si>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</si>
  <si>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</si>
  <si>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</si>
  <si>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</si>
  <si>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</si>
  <si>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</si>
  <si>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</si>
  <si>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</si>
  <si>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</si>
  <si>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</si>
  <si>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</si>
  <si>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</si>
  <si>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</si>
  <si>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</si>
  <si>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</si>
  <si>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</si>
  <si>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</si>
  <si>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</si>
  <si>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</si>
  <si>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</si>
  <si>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</si>
  <si>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</si>
  <si>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</si>
  <si>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</si>
  <si>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</si>
  <si>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</si>
  <si>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</si>
  <si>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</si>
  <si>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</si>
  <si>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</si>
  <si>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</si>
  <si>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</si>
  <si>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</si>
  <si>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</si>
  <si>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</si>
  <si>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</si>
  <si>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</si>
  <si>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</si>
  <si>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</si>
  <si>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</si>
  <si>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</si>
  <si>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</si>
  <si>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</si>
  <si>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</si>
  <si>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</si>
  <si>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</si>
  <si>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</si>
  <si>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</si>
  <si>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</si>
  <si>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</si>
  <si>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</si>
  <si>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</si>
  <si>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</si>
  <si>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</si>
  <si>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</si>
  <si>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</si>
  <si>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</si>
  <si>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</si>
  <si>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</si>
  <si>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</si>
  <si>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</si>
  <si>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</si>
  <si>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</si>
  <si>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</si>
  <si>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</si>
  <si>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</si>
  <si>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</si>
  <si>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</si>
  <si>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</si>
  <si>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</si>
  <si>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</si>
  <si>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</si>
  <si>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</si>
  <si>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</si>
  <si>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</si>
  <si>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</si>
  <si>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</si>
  <si>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</si>
  <si>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</si>
  <si>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</si>
  <si>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</si>
  <si>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</si>
  <si>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</si>
  <si>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</si>
  <si>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</si>
  <si>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</si>
  <si>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</si>
  <si>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</si>
  <si>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</si>
  <si>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</si>
  <si>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</si>
  <si>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</si>
  <si>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</si>
  <si>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</si>
  <si>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</si>
  <si>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</si>
  <si>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</si>
  <si>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</si>
  <si>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</si>
  <si>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</si>
  <si>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</si>
  <si>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</si>
  <si>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</si>
  <si>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</si>
  <si>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</si>
  <si>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</si>
  <si>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</si>
  <si>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</si>
  <si>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</si>
  <si>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</si>
  <si>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</si>
  <si>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</si>
  <si>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</si>
  <si>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</si>
  <si>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</si>
  <si>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</si>
  <si>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</si>
  <si>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</si>
  <si>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</si>
  <si>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</si>
  <si>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</si>
  <si>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</si>
  <si>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</si>
  <si>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</si>
  <si>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</si>
  <si>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</si>
  <si>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</si>
  <si>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</si>
  <si>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</si>
  <si>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</si>
  <si>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</si>
  <si>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</si>
  <si>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</si>
  <si>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</si>
  <si>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</si>
  <si>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</si>
  <si>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</si>
  <si>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</si>
  <si>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</si>
  <si>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</si>
  <si>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</si>
  <si>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</si>
  <si>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</si>
  <si>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</si>
  <si>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</si>
  <si>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</si>
  <si>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</si>
  <si>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</si>
  <si>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</si>
  <si>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</si>
  <si>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</si>
  <si>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</si>
  <si>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</si>
  <si>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</si>
  <si>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</si>
  <si>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</si>
  <si>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</si>
  <si>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</si>
  <si>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</si>
  <si>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</si>
  <si>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</si>
  <si>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</si>
  <si>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</si>
  <si>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</si>
  <si>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</si>
  <si>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</si>
  <si>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</si>
  <si>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</si>
  <si>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</si>
  <si>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</si>
  <si>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</si>
  <si>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</si>
  <si>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</si>
  <si>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</si>
  <si>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</si>
  <si>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</si>
  <si>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</si>
  <si>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</si>
  <si>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</si>
  <si>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</si>
  <si>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</si>
  <si>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</si>
  <si>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</si>
  <si>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</si>
  <si>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</si>
  <si>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</si>
  <si>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</si>
  <si>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</si>
  <si>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</si>
  <si>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</si>
  <si>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</si>
  <si>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</si>
  <si>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</si>
  <si>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</si>
  <si>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</si>
  <si>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</si>
  <si>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</si>
  <si>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</si>
  <si>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</si>
  <si>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</si>
  <si>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</si>
  <si>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</si>
  <si>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</si>
  <si>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</si>
  <si>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</si>
  <si>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</si>
  <si>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</si>
  <si>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</si>
  <si>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</si>
  <si>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</si>
  <si>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</si>
  <si>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</si>
  <si>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</si>
  <si>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</si>
  <si>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</si>
  <si>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</si>
  <si>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</si>
  <si>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</si>
  <si>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</si>
  <si>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</si>
  <si>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</si>
  <si>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</si>
  <si>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</si>
  <si>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</si>
  <si>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</si>
  <si>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</si>
  <si>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</si>
  <si>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</si>
  <si>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</si>
  <si>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</si>
  <si>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</si>
  <si>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</si>
  <si>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</si>
  <si>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</si>
  <si>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</si>
  <si>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</si>
  <si>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</si>
  <si>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</si>
  <si>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</si>
  <si>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</si>
  <si>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</si>
  <si>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</si>
  <si>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</si>
  <si>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</si>
  <si>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</si>
  <si>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</si>
  <si>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</si>
  <si>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</si>
  <si>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</si>
  <si>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</si>
  <si>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</si>
  <si>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</si>
  <si>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</si>
  <si>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</si>
  <si>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</si>
  <si>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</si>
  <si>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</si>
  <si>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</si>
  <si>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</si>
  <si>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</si>
  <si>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</si>
  <si>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</si>
  <si>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</si>
  <si>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</si>
  <si>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</si>
  <si>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</si>
  <si>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</si>
  <si>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</si>
  <si>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</si>
  <si>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</si>
  <si>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</si>
  <si>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</si>
  <si>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</si>
  <si>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</si>
  <si>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</si>
  <si>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</si>
  <si>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</si>
  <si>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</si>
  <si>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</si>
  <si>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</si>
  <si>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</si>
  <si>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</si>
  <si>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</si>
  <si>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</si>
  <si>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</si>
  <si>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</si>
  <si>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</si>
  <si>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</si>
  <si>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</si>
  <si>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</si>
  <si>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</si>
  <si>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</si>
  <si>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</si>
  <si>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</si>
  <si>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</si>
  <si>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</si>
  <si>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</si>
  <si>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</si>
  <si>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</si>
  <si>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</si>
  <si>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</si>
  <si>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</si>
  <si>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</si>
  <si>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</si>
  <si>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</si>
  <si>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</si>
  <si>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</si>
  <si>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</si>
  <si>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</si>
  <si>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</si>
  <si>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</si>
  <si>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</si>
  <si>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</si>
  <si>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</si>
  <si>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</si>
  <si>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</si>
  <si>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</si>
  <si>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</si>
  <si>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</si>
  <si>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</si>
  <si>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</si>
  <si>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</si>
  <si>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</si>
  <si>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</si>
  <si>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</si>
  <si>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</si>
  <si>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</si>
  <si>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</si>
  <si>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</si>
  <si>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</si>
  <si>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</si>
  <si>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</si>
  <si>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</si>
  <si>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</si>
  <si>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</si>
  <si>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</si>
  <si>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</si>
  <si>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</si>
  <si>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</si>
  <si>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</si>
  <si>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</si>
  <si>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</si>
  <si>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</si>
  <si>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</si>
  <si>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</si>
  <si>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</si>
  <si>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</si>
  <si>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</si>
  <si>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</si>
  <si>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</si>
  <si>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</si>
  <si>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</si>
  <si>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</si>
  <si>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</si>
  <si>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</si>
  <si>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</si>
  <si>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</si>
  <si>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</si>
  <si>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</si>
  <si>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</si>
  <si>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</si>
  <si>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</si>
  <si>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</si>
  <si>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</si>
  <si>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</si>
  <si>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</si>
  <si>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</si>
  <si>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</si>
  <si>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</si>
  <si>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</si>
  <si>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</si>
  <si>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</si>
  <si>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</si>
  <si>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</si>
  <si>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</si>
  <si>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</si>
  <si>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</si>
  <si>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</si>
  <si>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</si>
  <si>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</si>
  <si>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</si>
  <si>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</si>
  <si>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</si>
  <si>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</si>
  <si>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</si>
  <si>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</si>
  <si>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</si>
  <si>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</si>
  <si>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</si>
  <si>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</si>
  <si>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</si>
  <si>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</si>
  <si>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</si>
  <si>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</si>
  <si>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</si>
  <si>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</si>
  <si>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</si>
  <si>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</si>
  <si>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</si>
  <si>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</si>
  <si>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</si>
  <si>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</si>
  <si>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</si>
  <si>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</si>
  <si>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</si>
  <si>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</si>
  <si>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</si>
  <si>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</si>
  <si>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</si>
  <si>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</si>
  <si>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</si>
  <si>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</si>
  <si>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</si>
  <si>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</si>
  <si>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</si>
  <si>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</si>
  <si>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</si>
  <si>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</si>
  <si>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</si>
  <si>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</si>
  <si>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</si>
  <si>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</si>
  <si>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</si>
  <si>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</si>
  <si>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</si>
  <si>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</si>
  <si>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</si>
  <si>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</si>
  <si>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</si>
  <si>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</si>
  <si>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</si>
  <si>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</si>
  <si>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</si>
  <si>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</si>
  <si>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</si>
  <si>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</si>
  <si>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</si>
  <si>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</si>
  <si>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</si>
  <si>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</si>
  <si>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</si>
  <si>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</si>
  <si>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</si>
  <si>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</si>
  <si>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</si>
  <si>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</si>
  <si>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</si>
  <si>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</si>
  <si>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</si>
  <si>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</si>
  <si>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</si>
  <si>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</si>
  <si>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</si>
  <si>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</si>
  <si>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</si>
  <si>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</si>
  <si>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</si>
  <si>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</si>
  <si>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</si>
  <si>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</si>
  <si>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</si>
  <si>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</si>
  <si>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</si>
  <si>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</si>
  <si>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</si>
  <si>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</si>
  <si>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</si>
  <si>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</si>
  <si>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</si>
  <si>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</si>
  <si>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</si>
  <si>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</si>
  <si>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</si>
  <si>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</si>
  <si>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</si>
  <si>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</si>
  <si>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</si>
  <si>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</si>
  <si>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</si>
  <si>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</si>
  <si>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</si>
  <si>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</si>
  <si>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</si>
  <si>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</si>
  <si>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</si>
  <si>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</si>
  <si>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</si>
  <si>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</si>
  <si>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</si>
  <si>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</si>
  <si>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</si>
  <si>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</si>
  <si>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</si>
  <si>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</si>
  <si>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</si>
  <si>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</si>
  <si>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</si>
  <si>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</si>
  <si>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</si>
  <si>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</si>
  <si>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</si>
  <si>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</si>
  <si>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</si>
  <si>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</si>
  <si>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</si>
  <si>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</si>
  <si>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</si>
  <si>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</si>
  <si>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</si>
  <si>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</si>
  <si>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</si>
  <si>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</si>
  <si>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</si>
  <si>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</si>
  <si>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</si>
  <si>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</si>
  <si>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</si>
  <si>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</si>
  <si>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</si>
  <si>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</si>
  <si>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</si>
  <si>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</si>
  <si>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</si>
  <si>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</si>
  <si>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</si>
  <si>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</si>
  <si>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</si>
  <si>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</si>
  <si>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</si>
  <si>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</si>
  <si>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</si>
  <si>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</si>
  <si>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</si>
  <si>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</si>
  <si>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</si>
  <si>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</si>
  <si>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</si>
  <si>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</si>
  <si>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</si>
  <si>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</si>
  <si>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</si>
  <si>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</si>
  <si>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</si>
  <si>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</si>
  <si>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</si>
  <si>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</si>
  <si>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</si>
  <si>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</si>
  <si>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</si>
  <si>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</si>
  <si>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</si>
  <si>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</si>
  <si>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</si>
  <si>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</si>
  <si>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</si>
  <si>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</si>
  <si>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</si>
  <si>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</si>
  <si>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</si>
  <si>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</si>
  <si>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</si>
  <si>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</si>
  <si>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</si>
  <si>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</si>
  <si>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</si>
  <si>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</si>
  <si>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</si>
  <si>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</si>
  <si>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</si>
  <si>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</si>
  <si>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</si>
  <si>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</si>
  <si>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</si>
  <si>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</si>
  <si>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</si>
  <si>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</si>
  <si>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</si>
  <si>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</si>
  <si>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</si>
  <si>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</si>
  <si>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</si>
  <si>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</si>
  <si>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</si>
  <si>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</si>
  <si>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</si>
  <si>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</si>
  <si>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</si>
  <si>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</si>
  <si>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</si>
  <si>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</si>
  <si>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</si>
  <si>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</si>
  <si>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</si>
  <si>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</si>
  <si>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</si>
  <si>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</si>
  <si>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</si>
  <si>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</si>
  <si>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</si>
  <si>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</si>
  <si>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</si>
  <si>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</si>
  <si>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</si>
  <si>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</si>
  <si>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</si>
  <si>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</si>
  <si>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</si>
  <si>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</si>
  <si>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</si>
  <si>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</si>
  <si>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</si>
  <si>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</si>
  <si>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</si>
  <si>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</si>
  <si>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</si>
  <si>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</si>
  <si>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</si>
  <si>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</si>
  <si>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</si>
  <si>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</si>
  <si>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</si>
  <si>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</si>
  <si>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</si>
  <si>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</si>
  <si>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</si>
  <si>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</si>
  <si>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</si>
  <si>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</si>
  <si>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</si>
  <si>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</si>
  <si>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</si>
  <si>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</si>
  <si>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</si>
  <si>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</si>
  <si>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</si>
  <si>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</si>
  <si>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</si>
  <si>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</si>
  <si>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</si>
  <si>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</si>
  <si>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</si>
  <si>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</si>
  <si>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</si>
  <si>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</si>
  <si>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</si>
  <si>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</si>
  <si>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</si>
  <si>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</si>
  <si>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</si>
  <si>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</si>
  <si>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</si>
  <si>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</si>
  <si>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</si>
  <si>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</si>
  <si>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</si>
  <si>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</si>
  <si>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</si>
  <si>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</si>
  <si>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</si>
  <si>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</si>
  <si>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</si>
  <si>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</si>
  <si>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</si>
  <si>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</si>
  <si>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</si>
  <si>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</si>
  <si>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</si>
  <si>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</si>
  <si>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</si>
  <si>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</si>
  <si>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</si>
  <si>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</si>
  <si>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</si>
  <si>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</si>
  <si>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</si>
  <si>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</si>
  <si>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</si>
  <si>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</si>
  <si>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</si>
  <si>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</si>
  <si>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</si>
  <si>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</si>
  <si>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</si>
  <si>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</si>
  <si>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</si>
  <si>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</si>
  <si>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</si>
  <si>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</si>
  <si>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</si>
  <si>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</si>
  <si>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</si>
  <si>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</si>
  <si>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</si>
  <si>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</si>
  <si>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</si>
  <si>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</si>
  <si>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</si>
  <si>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</si>
  <si>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</si>
  <si>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</si>
  <si>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</si>
  <si>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</si>
  <si>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</si>
  <si>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</si>
  <si>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</si>
  <si>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</si>
  <si>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</si>
  <si>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</si>
  <si>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</si>
  <si>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</si>
  <si>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</si>
  <si>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</si>
  <si>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</si>
  <si>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</si>
  <si>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</si>
  <si>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</si>
  <si>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</si>
  <si>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</si>
  <si>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</si>
  <si>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</si>
  <si>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</si>
  <si>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</si>
  <si>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</si>
  <si>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</si>
  <si>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</si>
  <si>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</si>
  <si>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</si>
  <si>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</si>
  <si>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</si>
  <si>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</si>
  <si>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</si>
  <si>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</si>
  <si>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</si>
  <si>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</si>
  <si>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</si>
  <si>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</si>
  <si>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</si>
  <si>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</si>
  <si>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</si>
  <si>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</si>
  <si>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</si>
  <si>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</si>
  <si>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</si>
  <si>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</si>
  <si>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</si>
  <si>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</si>
  <si>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</si>
  <si>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</si>
  <si>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</si>
  <si>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</si>
  <si>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</si>
  <si>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</si>
  <si>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</si>
  <si>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</si>
  <si>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</si>
  <si>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</si>
  <si>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</si>
  <si>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</si>
  <si>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</si>
  <si>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</si>
  <si>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</si>
  <si>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</si>
  <si>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</si>
  <si>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</si>
  <si>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</si>
  <si>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</si>
  <si>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</si>
  <si>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</si>
  <si>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</si>
  <si>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</si>
  <si>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</si>
  <si>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</si>
  <si>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</si>
  <si>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</si>
  <si>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</si>
  <si>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</si>
  <si>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</si>
  <si>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</si>
  <si>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</si>
  <si>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</si>
  <si>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</si>
  <si>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</si>
  <si>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</si>
  <si>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</si>
  <si>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</si>
  <si>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</si>
  <si>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</si>
  <si>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</si>
  <si>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</si>
  <si>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</si>
  <si>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</si>
  <si>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</si>
  <si>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</si>
  <si>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</si>
  <si>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</si>
  <si>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</si>
  <si>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</si>
  <si>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</si>
  <si>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</si>
  <si>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</si>
  <si>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</si>
  <si>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</si>
  <si>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</si>
  <si>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</si>
  <si>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</si>
  <si>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</si>
  <si>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</si>
  <si>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</si>
  <si>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</si>
  <si>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</si>
  <si>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</si>
  <si>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</si>
  <si>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</si>
  <si>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</si>
  <si>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</si>
  <si>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</si>
  <si>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</si>
  <si>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</si>
  <si>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</si>
  <si>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</si>
  <si>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</si>
  <si>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</si>
  <si>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</si>
  <si>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</si>
  <si>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</si>
  <si>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</si>
  <si>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</si>
  <si>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</si>
  <si>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</si>
  <si>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</si>
  <si>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</si>
  <si>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</si>
  <si>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</si>
  <si>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</si>
  <si>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</si>
  <si>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</si>
  <si>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</si>
  <si>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</si>
  <si>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</si>
  <si>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</si>
  <si>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</si>
  <si>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</si>
  <si>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</si>
  <si>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</si>
  <si>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</si>
  <si>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</si>
  <si>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</si>
  <si>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</si>
  <si>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</si>
  <si>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</si>
  <si>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</si>
  <si>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</si>
  <si>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</si>
  <si>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</si>
  <si>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</si>
  <si>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</si>
  <si>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</si>
  <si>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</si>
  <si>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</si>
  <si>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</si>
  <si>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</si>
  <si>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</si>
  <si>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</si>
  <si>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</si>
  <si>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</si>
  <si>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</si>
  <si>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</si>
  <si>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</si>
  <si>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</si>
  <si>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</si>
  <si>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</si>
  <si>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</si>
  <si>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</si>
  <si>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</si>
  <si>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</si>
  <si>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</si>
  <si>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</si>
  <si>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</si>
  <si>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</si>
  <si>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</si>
  <si>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</si>
  <si>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</si>
  <si>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</si>
  <si>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</si>
  <si>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</si>
  <si>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</si>
  <si>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</si>
  <si>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</si>
  <si>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</si>
  <si>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</si>
  <si>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</si>
  <si>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</si>
  <si>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</si>
  <si>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</si>
  <si>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</si>
  <si>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</si>
  <si>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</si>
  <si>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</si>
  <si>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</si>
  <si>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</si>
  <si>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</si>
  <si>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</si>
  <si>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</si>
  <si>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</si>
  <si>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</si>
  <si>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</si>
  <si>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</si>
  <si>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</si>
  <si>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</si>
  <si>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</si>
  <si>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</si>
  <si>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</si>
  <si>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</si>
  <si>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</si>
  <si>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</si>
  <si>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</si>
  <si>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</si>
  <si>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</si>
  <si>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</si>
  <si>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</si>
  <si>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</si>
  <si>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</si>
  <si>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</si>
  <si>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</si>
  <si>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</si>
  <si>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</si>
  <si>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</si>
  <si>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</si>
  <si>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</si>
  <si>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</si>
  <si>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</si>
  <si>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</si>
  <si>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</si>
  <si>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</si>
  <si>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</si>
  <si>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</si>
  <si>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</si>
  <si>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</si>
  <si>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</si>
  <si>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</si>
  <si>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</si>
  <si>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</si>
  <si>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</si>
  <si>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</si>
  <si>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</si>
  <si>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</si>
  <si>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</si>
  <si>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</si>
  <si>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</si>
  <si>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</si>
  <si>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</si>
  <si>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</si>
  <si>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</si>
  <si>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</si>
  <si>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</si>
  <si>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</si>
  <si>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</si>
  <si>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</si>
  <si>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</si>
  <si>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</si>
  <si>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</si>
  <si>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</si>
  <si>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</si>
  <si>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</si>
  <si>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</si>
  <si>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</si>
  <si>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</si>
  <si>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</si>
  <si>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</si>
  <si>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</si>
  <si>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</si>
  <si>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</si>
  <si>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</si>
  <si>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</si>
  <si>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</si>
  <si>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</si>
  <si>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</si>
  <si>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</si>
  <si>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</si>
  <si>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</si>
  <si>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</si>
  <si>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</si>
  <si>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</si>
  <si>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</si>
  <si>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</si>
  <si>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</si>
  <si>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</si>
  <si>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</si>
  <si>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</si>
  <si>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</si>
  <si>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</si>
  <si>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</si>
  <si>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</si>
  <si>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</si>
  <si>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</si>
  <si>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</si>
  <si>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</si>
  <si>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</si>
  <si>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</si>
  <si>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</si>
  <si>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</si>
  <si>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</si>
  <si>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</si>
  <si>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</si>
  <si>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</si>
  <si>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</si>
  <si>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</si>
  <si>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</si>
  <si>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</si>
  <si>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</si>
  <si>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</si>
  <si>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</si>
  <si>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</si>
  <si>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</si>
  <si>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</si>
  <si>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</si>
  <si>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</si>
  <si>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</si>
  <si>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</si>
  <si>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</si>
  <si>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</si>
  <si>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</si>
  <si>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</si>
  <si>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</si>
  <si>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</si>
  <si>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</si>
  <si>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</si>
  <si>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</si>
  <si>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</si>
  <si>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</si>
  <si>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</si>
  <si>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</si>
  <si>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</si>
  <si>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</si>
  <si>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</si>
  <si>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</si>
  <si>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</si>
  <si>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</si>
  <si>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</si>
  <si>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</si>
  <si>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</si>
  <si>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</si>
  <si>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</si>
  <si>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</si>
  <si>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</si>
  <si>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</si>
  <si>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</si>
  <si>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</si>
  <si>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</si>
  <si>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</si>
  <si>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</si>
  <si>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</si>
  <si>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</si>
  <si>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</si>
  <si>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</si>
  <si>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</si>
  <si>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</si>
  <si>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</si>
  <si>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</si>
  <si>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</si>
  <si>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</si>
  <si>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</si>
  <si>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</si>
  <si>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</si>
  <si>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</si>
  <si>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</si>
  <si>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</si>
  <si>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</si>
  <si>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</si>
  <si>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</si>
  <si>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</si>
  <si>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</si>
  <si>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</si>
  <si>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</si>
  <si>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</si>
  <si>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</si>
  <si>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</si>
  <si>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</si>
  <si>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</si>
  <si>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</si>
  <si>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</si>
  <si>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</si>
  <si>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</si>
  <si>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</si>
  <si>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</si>
  <si>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</si>
  <si>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</si>
  <si>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</si>
  <si>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</si>
  <si>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</si>
  <si>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</si>
  <si>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</si>
  <si>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</si>
  <si>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</si>
  <si>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</si>
  <si>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</si>
  <si>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</si>
  <si>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</si>
  <si>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</si>
  <si>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</si>
  <si>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</si>
  <si>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</si>
  <si>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</si>
  <si>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</si>
  <si>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</si>
  <si>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</si>
  <si>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</si>
  <si>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</si>
  <si>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</si>
  <si>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</si>
  <si>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</si>
  <si>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</si>
  <si>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</si>
  <si>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</si>
  <si>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</si>
  <si>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</si>
  <si>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</si>
  <si>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</si>
  <si>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</si>
  <si>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</si>
  <si>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</si>
  <si>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</si>
  <si>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</si>
  <si>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</si>
  <si>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</si>
  <si>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</si>
  <si>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</si>
  <si>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</si>
  <si>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</si>
  <si>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</si>
  <si>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</si>
  <si>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</si>
  <si>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</si>
  <si>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</si>
  <si>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</si>
  <si>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</si>
  <si>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</si>
  <si>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</si>
  <si>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</si>
  <si>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</si>
  <si>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</si>
  <si>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</si>
  <si>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</si>
  <si>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</si>
  <si>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</si>
  <si>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</si>
  <si>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</si>
  <si>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</si>
  <si>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</si>
  <si>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</si>
  <si>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</si>
  <si>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</si>
  <si>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</si>
  <si>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</si>
  <si>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</si>
  <si>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</si>
  <si>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</si>
  <si>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</si>
  <si>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</si>
  <si>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</si>
  <si>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</si>
  <si>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</si>
  <si>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</si>
  <si>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</si>
  <si>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</si>
  <si>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</si>
  <si>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</si>
  <si>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</si>
  <si>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</si>
  <si>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</si>
  <si>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</si>
  <si>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</si>
  <si>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</si>
  <si>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</si>
  <si>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</si>
  <si>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</si>
  <si>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</si>
  <si>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</si>
  <si>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</si>
  <si>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</si>
  <si>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</si>
  <si>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</si>
  <si>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</si>
  <si>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</si>
  <si>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</si>
  <si>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</si>
  <si>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</si>
  <si>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</si>
  <si>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</si>
  <si>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</si>
  <si>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</si>
  <si>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</si>
  <si>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</si>
  <si>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</si>
  <si>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</si>
  <si>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</si>
  <si>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</si>
  <si>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</si>
  <si>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</si>
  <si>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</si>
  <si>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</si>
  <si>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</si>
  <si>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</si>
  <si>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</si>
  <si>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</si>
  <si>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</si>
  <si>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</si>
  <si>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</si>
  <si>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</si>
  <si>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</si>
  <si>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</si>
  <si>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</si>
  <si>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</si>
  <si>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</si>
  <si>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</si>
  <si>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</si>
  <si>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</si>
  <si>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</si>
  <si>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</si>
  <si>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</si>
  <si>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</si>
  <si>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</si>
  <si>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</si>
  <si>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</si>
  <si>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</si>
  <si>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</si>
  <si>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</si>
  <si>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</si>
  <si>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</si>
  <si>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</si>
  <si>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</si>
  <si>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</si>
  <si>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</si>
  <si>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</si>
  <si>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</si>
  <si>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</si>
  <si>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</si>
  <si>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</si>
  <si>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</si>
  <si>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</si>
  <si>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</si>
  <si>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</si>
  <si>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</si>
  <si>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</si>
  <si>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</si>
  <si>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</si>
  <si>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</si>
  <si>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</si>
  <si>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</si>
  <si>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</si>
  <si>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</si>
  <si>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</si>
  <si>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</si>
  <si>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</si>
  <si>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</si>
  <si>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</si>
  <si>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</si>
  <si>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</si>
  <si>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</si>
  <si>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</si>
  <si>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</si>
  <si>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</si>
  <si>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</si>
  <si>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</si>
  <si>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</si>
  <si>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</si>
  <si>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</si>
  <si>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</si>
  <si>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</si>
  <si>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</si>
  <si>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</si>
  <si>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</si>
  <si>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</si>
  <si>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</si>
  <si>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</si>
  <si>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</si>
  <si>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</si>
  <si>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</si>
  <si>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</si>
  <si>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</si>
  <si>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</si>
  <si>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</si>
  <si>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</si>
  <si>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</si>
  <si>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</si>
  <si>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</si>
  <si>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</si>
  <si>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</si>
  <si>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</si>
  <si>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</si>
  <si>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</si>
  <si>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</si>
  <si>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</si>
  <si>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</si>
  <si>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</si>
  <si>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</si>
  <si>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</si>
  <si>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</si>
  <si>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</si>
  <si>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</si>
  <si>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</si>
  <si>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</si>
  <si>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</si>
  <si>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</si>
  <si>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</si>
  <si>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</si>
  <si>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</si>
  <si>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</si>
  <si>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</si>
  <si>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</si>
  <si>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</si>
  <si>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</si>
  <si>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</si>
  <si>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</si>
  <si>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</si>
  <si>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</si>
  <si>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</si>
  <si>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</si>
  <si>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</si>
  <si>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</si>
  <si>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</si>
  <si>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</si>
  <si>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</si>
  <si>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</si>
  <si>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</si>
  <si>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</si>
  <si>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</si>
  <si>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</si>
  <si>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</si>
  <si>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</si>
  <si>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</si>
  <si>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</si>
  <si>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</si>
  <si>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</si>
  <si>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</si>
  <si>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</si>
  <si>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</si>
  <si>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</si>
  <si>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</si>
  <si>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</si>
  <si>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</si>
  <si>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</si>
  <si>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</si>
  <si>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</si>
  <si>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</si>
  <si>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</si>
  <si>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</si>
  <si>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</si>
  <si>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</si>
  <si>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</si>
  <si>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</si>
  <si>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</si>
  <si>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</si>
  <si>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</si>
  <si>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</si>
  <si>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</si>
  <si>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</si>
  <si>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</si>
  <si>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</si>
  <si>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</si>
  <si>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</si>
  <si>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</si>
  <si>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</si>
  <si>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</si>
  <si>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</si>
  <si>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</si>
  <si>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</si>
  <si>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</si>
  <si>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</si>
  <si>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</si>
  <si>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</si>
  <si>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</si>
  <si>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</si>
  <si>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</si>
  <si>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</si>
  <si>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</si>
  <si>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</si>
  <si>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</si>
  <si>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</si>
  <si>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</si>
  <si>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</si>
  <si>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</si>
  <si>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</si>
  <si>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</si>
  <si>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</si>
  <si>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</si>
  <si>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</si>
  <si>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</si>
  <si>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</si>
  <si>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</si>
  <si>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</si>
  <si>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</si>
  <si>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</si>
  <si>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</si>
  <si>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</si>
  <si>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</si>
  <si>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</si>
  <si>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</si>
  <si>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</si>
  <si>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</si>
  <si>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</si>
  <si>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</si>
  <si>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</si>
  <si>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</si>
  <si>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</si>
  <si>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</si>
  <si>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</si>
  <si>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</si>
  <si>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</si>
  <si>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</si>
  <si>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</si>
  <si>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</si>
  <si>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</si>
  <si>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</si>
  <si>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</si>
  <si>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</si>
  <si>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</si>
  <si>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</si>
  <si>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</si>
  <si>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</si>
  <si>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</si>
  <si>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</si>
  <si>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</si>
  <si>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</si>
  <si>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</si>
  <si>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</si>
  <si>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</si>
  <si>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</si>
  <si>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</si>
  <si>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</si>
  <si>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</si>
  <si>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</si>
  <si>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</si>
  <si>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</si>
  <si>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</si>
  <si>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</si>
  <si>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</si>
  <si>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</si>
  <si>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</si>
  <si>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</si>
  <si>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</si>
  <si>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</si>
  <si>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</si>
  <si>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</si>
  <si>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</si>
  <si>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</si>
  <si>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</si>
  <si>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</si>
  <si>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</si>
  <si>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</si>
  <si>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</si>
  <si>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</si>
  <si>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</si>
  <si>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</si>
  <si>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</si>
  <si>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</si>
  <si>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</si>
  <si>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</si>
  <si>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</si>
  <si>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</si>
  <si>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</si>
  <si>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</si>
  <si>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</si>
  <si>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</si>
  <si>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</si>
  <si>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</si>
  <si>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</si>
  <si>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</si>
  <si>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</si>
  <si>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</si>
  <si>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</si>
  <si>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</si>
  <si>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</si>
  <si>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</si>
  <si>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</si>
  <si>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</si>
  <si>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</si>
  <si>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</si>
  <si>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</si>
  <si>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</si>
  <si>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</si>
  <si>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</si>
  <si>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</si>
  <si>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</si>
  <si>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</si>
  <si>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</si>
  <si>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</si>
  <si>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</si>
  <si>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</si>
  <si>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</si>
  <si>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</si>
  <si>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</si>
  <si>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</si>
  <si>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</si>
  <si>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</si>
  <si>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</si>
  <si>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</si>
  <si>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</si>
  <si>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</si>
  <si>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</si>
  <si>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</si>
  <si>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</si>
  <si>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</si>
  <si>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</si>
  <si>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</si>
  <si>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</si>
  <si>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</si>
  <si>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</si>
  <si>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</si>
  <si>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</si>
  <si>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</si>
  <si>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</si>
  <si>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</si>
  <si>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</si>
  <si>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</si>
  <si>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</si>
  <si>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</si>
  <si>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</si>
  <si>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</si>
  <si>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</si>
  <si>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</si>
  <si>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</si>
  <si>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</si>
  <si>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</si>
  <si>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</si>
  <si>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</si>
  <si>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</si>
  <si>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</si>
  <si>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</si>
  <si>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</si>
  <si>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</si>
  <si>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</si>
  <si>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</si>
  <si>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</si>
  <si>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</si>
  <si>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</si>
  <si>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</si>
  <si>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</si>
  <si>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</si>
  <si>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</si>
  <si>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</si>
  <si>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</si>
  <si>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</si>
  <si>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</si>
  <si>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</si>
  <si>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</si>
  <si>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</si>
  <si>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</si>
  <si>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</si>
  <si>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</si>
  <si>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</si>
  <si>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</si>
  <si>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</si>
  <si>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</si>
  <si>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</si>
  <si>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</si>
  <si>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</si>
  <si>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</si>
  <si>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</si>
  <si>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</si>
  <si>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</si>
  <si>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</si>
  <si>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</si>
  <si>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</si>
  <si>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</si>
  <si>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</si>
  <si>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</si>
  <si>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</si>
  <si>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</si>
  <si>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</si>
  <si>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</si>
  <si>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</si>
  <si>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</si>
  <si>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</si>
  <si>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</si>
  <si>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</si>
  <si>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</si>
  <si>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</si>
  <si>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</si>
  <si>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</si>
  <si>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</si>
  <si>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</si>
  <si>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</si>
  <si>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</si>
  <si>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</si>
  <si>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</si>
  <si>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</si>
  <si>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</si>
  <si>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</si>
  <si>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</si>
  <si>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</si>
  <si>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</si>
  <si>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</si>
  <si>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</si>
  <si>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</si>
  <si>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</si>
  <si>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</si>
  <si>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</si>
  <si>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</si>
  <si>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</si>
  <si>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</si>
  <si>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</si>
  <si>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</si>
  <si>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</si>
  <si>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</si>
  <si>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</si>
  <si>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</si>
  <si>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</si>
  <si>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</si>
  <si>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</si>
  <si>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</si>
  <si>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</si>
  <si>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</si>
  <si>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</si>
  <si>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</si>
  <si>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</si>
  <si>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</si>
  <si>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</si>
  <si>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</si>
  <si>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</si>
  <si>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</si>
  <si>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</si>
  <si>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</si>
  <si>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</si>
  <si>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</si>
  <si>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</si>
  <si>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</si>
  <si>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</si>
  <si>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</si>
  <si>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</si>
  <si>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</si>
  <si>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</si>
  <si>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</si>
  <si>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</si>
  <si>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</si>
  <si>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</si>
  <si>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</si>
  <si>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</si>
  <si>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</si>
  <si>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</si>
  <si>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</si>
  <si>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</si>
  <si>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</si>
  <si>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</si>
  <si>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</si>
  <si>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</si>
  <si>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</si>
  <si>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</si>
  <si>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</si>
  <si>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</si>
  <si>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</si>
  <si>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</si>
  <si>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</si>
  <si>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</si>
  <si>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</si>
  <si>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</si>
  <si>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</si>
  <si>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</si>
  <si>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</si>
  <si>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</si>
  <si>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</si>
  <si>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</si>
  <si>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</si>
  <si>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</si>
  <si>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</si>
  <si>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</si>
  <si>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</si>
  <si>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</si>
  <si>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</si>
  <si>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</si>
  <si>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</si>
  <si>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</si>
  <si>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</si>
  <si>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</si>
  <si>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</si>
  <si>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</si>
  <si>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</si>
  <si>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</si>
  <si>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</si>
  <si>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</si>
  <si>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</si>
  <si>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</si>
  <si>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</si>
  <si>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</si>
  <si>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</si>
  <si>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</si>
  <si>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</si>
  <si>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</si>
  <si>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</si>
  <si>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</si>
  <si>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</si>
  <si>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</si>
  <si>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</si>
  <si>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</si>
  <si>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</si>
  <si>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</si>
  <si>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</si>
  <si>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</si>
  <si>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</si>
  <si>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</si>
  <si>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</si>
  <si>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</si>
  <si>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</si>
  <si>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</si>
  <si>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</si>
  <si>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</si>
  <si>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</si>
  <si>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</si>
  <si>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</si>
  <si>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</si>
  <si>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</si>
  <si>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</si>
  <si>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</si>
  <si>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</si>
  <si>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</si>
  <si>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</si>
  <si>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</si>
  <si>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</si>
  <si>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</si>
  <si>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</si>
  <si>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</si>
  <si>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</si>
  <si>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</si>
  <si>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</si>
  <si>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</si>
  <si>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</si>
  <si>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</si>
  <si>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</si>
  <si>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</si>
  <si>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</si>
  <si>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</si>
  <si>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</si>
  <si>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</si>
  <si>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</si>
  <si>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</si>
  <si>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</si>
  <si>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</si>
  <si>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</si>
  <si>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</si>
  <si>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</si>
  <si>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</si>
  <si>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</si>
  <si>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</si>
  <si>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</si>
  <si>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</si>
  <si>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</si>
  <si>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</si>
  <si>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</si>
  <si>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</si>
  <si>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</si>
  <si>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</si>
  <si>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</si>
  <si>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</si>
  <si>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</si>
  <si>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</si>
  <si>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</si>
  <si>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</si>
  <si>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</si>
  <si>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</si>
  <si>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</si>
  <si>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</si>
  <si>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</si>
  <si>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</si>
  <si>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</si>
  <si>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</si>
  <si>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</si>
  <si>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</si>
  <si>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</si>
  <si>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</si>
  <si>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</si>
  <si>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</si>
  <si>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</si>
  <si>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</si>
  <si>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</si>
  <si>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</si>
  <si>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</si>
  <si>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</si>
  <si>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</si>
  <si>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</si>
  <si>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</si>
  <si>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</si>
  <si>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</si>
  <si>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</si>
  <si>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</si>
  <si>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</si>
  <si>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</si>
  <si>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</si>
  <si>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</si>
  <si>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</si>
  <si>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</si>
  <si>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</si>
  <si>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</si>
  <si>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</si>
  <si>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</si>
  <si>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</si>
  <si>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</si>
  <si>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</si>
  <si>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</si>
  <si>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</si>
  <si>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</si>
  <si>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</si>
  <si>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</si>
  <si>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</si>
  <si>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</si>
  <si>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</si>
  <si>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</si>
  <si>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</si>
  <si>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</si>
  <si>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</si>
  <si>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</si>
  <si>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</si>
  <si>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</si>
  <si>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</si>
  <si>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</si>
  <si>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</si>
  <si>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</si>
  <si>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</si>
  <si>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</si>
  <si>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</si>
  <si>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</si>
  <si>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</si>
  <si>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</si>
  <si>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</si>
  <si>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</si>
  <si>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</si>
  <si>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</si>
  <si>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</si>
  <si>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</si>
  <si>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</si>
  <si>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</si>
  <si>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</si>
  <si>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</si>
  <si>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</si>
  <si>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</si>
  <si>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</si>
  <si>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</si>
  <si>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</si>
  <si>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</si>
  <si>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</si>
  <si>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</si>
  <si>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</si>
  <si>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</si>
  <si>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</si>
  <si>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</si>
  <si>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</si>
  <si>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</si>
  <si>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</si>
  <si>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</si>
  <si>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</si>
  <si>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</si>
  <si>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</si>
  <si>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</si>
  <si>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</si>
  <si>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</si>
  <si>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</si>
  <si>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</si>
  <si>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</si>
  <si>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</si>
  <si>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</si>
  <si>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</si>
  <si>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</si>
  <si>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</si>
  <si>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</si>
  <si>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</si>
  <si>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</si>
  <si>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</si>
  <si>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</si>
  <si>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</si>
  <si>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</si>
  <si>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</si>
  <si>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</si>
  <si>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</si>
  <si>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</si>
  <si>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</si>
  <si>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</si>
  <si>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</si>
  <si>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</si>
  <si>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</si>
  <si>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</si>
  <si>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</si>
  <si>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</si>
  <si>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</si>
  <si>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</si>
  <si>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</si>
  <si>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</si>
  <si>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</si>
  <si>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</si>
  <si>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</si>
  <si>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</si>
  <si>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</si>
  <si>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</si>
  <si>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</si>
  <si>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</si>
  <si>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</si>
  <si>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</si>
  <si>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</si>
  <si>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</si>
  <si>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</si>
  <si>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</si>
  <si>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</si>
  <si>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</si>
  <si>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</si>
  <si>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</si>
  <si>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</si>
  <si>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</si>
  <si>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</si>
  <si>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</si>
  <si>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</si>
  <si>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</si>
  <si>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</si>
  <si>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</si>
  <si>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</si>
  <si>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</si>
  <si>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</si>
  <si>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</si>
  <si>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</si>
  <si>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</si>
  <si>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</si>
  <si>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</si>
  <si>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</si>
  <si>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</si>
  <si>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</si>
  <si>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</si>
  <si>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</si>
  <si>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</si>
  <si>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</si>
  <si>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</si>
  <si>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</si>
  <si>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</si>
  <si>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</si>
  <si>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</si>
  <si>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</si>
  <si>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</si>
  <si>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</si>
  <si>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</si>
  <si>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</si>
  <si>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</si>
  <si>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</si>
  <si>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</si>
  <si>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</si>
  <si>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</si>
  <si>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</si>
  <si>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</si>
  <si>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</si>
  <si>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</si>
  <si>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</si>
  <si>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</si>
  <si>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</si>
  <si>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</si>
  <si>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</si>
  <si>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</si>
  <si>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</si>
  <si>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</si>
  <si>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</si>
  <si>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</si>
  <si>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</si>
  <si>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</si>
  <si>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</si>
  <si>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</si>
  <si>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</si>
  <si>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</si>
  <si>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</si>
  <si>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</si>
  <si>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</si>
  <si>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</si>
  <si>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</si>
  <si>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</si>
  <si>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</si>
  <si>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</si>
  <si>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</si>
  <si>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</si>
  <si>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</si>
  <si>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</si>
  <si>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</si>
  <si>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</si>
  <si>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</si>
  <si>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</si>
  <si>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</si>
  <si>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</si>
  <si>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</si>
  <si>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</si>
  <si>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</si>
  <si>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</si>
  <si>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</si>
  <si>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</si>
  <si>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</si>
  <si>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</si>
  <si>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</si>
  <si>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</si>
  <si>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</si>
  <si>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</si>
  <si>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</si>
  <si>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</si>
  <si>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</si>
  <si>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</si>
  <si>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</si>
  <si>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</si>
  <si>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</si>
  <si>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</si>
  <si>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</si>
  <si>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</si>
  <si>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</si>
  <si>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</si>
  <si>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</si>
  <si>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</si>
  <si>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</si>
  <si>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</si>
  <si>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</si>
  <si>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</si>
  <si>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</si>
  <si>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</si>
  <si>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</si>
  <si>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</si>
  <si>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</si>
  <si>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</si>
  <si>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</si>
  <si>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</si>
  <si>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</si>
  <si>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</si>
  <si>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</si>
  <si>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</si>
  <si>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</si>
  <si>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</si>
  <si>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</si>
  <si>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</si>
  <si>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</si>
  <si>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</si>
  <si>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</si>
  <si>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</si>
  <si>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</si>
  <si>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</si>
  <si>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</si>
  <si>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</si>
  <si>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</si>
  <si>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</si>
  <si>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</si>
  <si>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</si>
  <si>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</si>
  <si>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</si>
  <si>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</si>
  <si>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</si>
  <si>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</si>
  <si>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</si>
  <si>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</si>
  <si>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</si>
  <si>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</si>
  <si>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</si>
  <si>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</si>
  <si>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</si>
  <si>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</si>
  <si>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</si>
  <si>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</si>
  <si>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</si>
  <si>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</si>
  <si>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</si>
  <si>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</si>
  <si>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</si>
  <si>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</si>
  <si>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</si>
  <si>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</si>
  <si>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</si>
  <si>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</si>
  <si>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</si>
  <si>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</si>
  <si>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</si>
  <si>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</si>
  <si>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</si>
  <si>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</si>
  <si>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</si>
  <si>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</si>
  <si>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</si>
  <si>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</si>
  <si>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</si>
  <si>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</si>
  <si>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</si>
  <si>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</si>
  <si>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</si>
  <si>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</si>
  <si>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</si>
  <si>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</si>
  <si>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</si>
  <si>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</si>
  <si>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</si>
  <si>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</si>
  <si>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</si>
  <si>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</si>
  <si>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</si>
  <si>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</si>
  <si>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</si>
  <si>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</si>
  <si>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</si>
  <si>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</si>
  <si>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</si>
  <si>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</si>
  <si>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</si>
  <si>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</si>
  <si>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</si>
  <si>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</si>
  <si>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</si>
  <si>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</si>
  <si>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</si>
  <si>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</si>
  <si>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</si>
  <si>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</si>
  <si>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</si>
  <si>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</si>
  <si>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</si>
  <si>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</si>
  <si>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</si>
  <si>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</si>
  <si>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</si>
  <si>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</si>
  <si>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</si>
  <si>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</si>
  <si>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</si>
  <si>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</si>
  <si>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</si>
  <si>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</si>
  <si>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</si>
  <si>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</si>
  <si>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</si>
  <si>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</si>
  <si>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</si>
  <si>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</si>
  <si>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</si>
  <si>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</si>
  <si>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</si>
  <si>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</si>
  <si>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</si>
  <si>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</si>
  <si>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</si>
  <si>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</si>
  <si>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</si>
  <si>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</si>
  <si>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</si>
  <si>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</si>
  <si>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</si>
  <si>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</si>
  <si>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</si>
  <si>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</si>
  <si>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</si>
  <si>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</si>
  <si>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</si>
  <si>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</si>
  <si>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</si>
  <si>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</si>
  <si>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</si>
  <si>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</si>
  <si>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</si>
  <si>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</si>
  <si>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</si>
  <si>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</si>
  <si>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</si>
  <si>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</si>
  <si>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</si>
  <si>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</si>
  <si>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</si>
  <si>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</si>
  <si>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</si>
  <si>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</si>
  <si>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</si>
  <si>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</si>
  <si>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</si>
  <si>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</si>
  <si>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</si>
  <si>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</si>
  <si>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</si>
  <si>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</si>
  <si>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</si>
  <si>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</si>
  <si>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</si>
  <si>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</si>
  <si>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</si>
  <si>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</si>
  <si>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</si>
  <si>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</si>
  <si>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</si>
  <si>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</si>
  <si>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</si>
  <si>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</si>
  <si>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</si>
  <si>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</si>
  <si>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</si>
  <si>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</si>
  <si>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</si>
  <si>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</si>
  <si>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</si>
  <si>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</si>
  <si>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</si>
  <si>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</si>
  <si>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</si>
  <si>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</si>
  <si>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</si>
  <si>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</si>
  <si>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</si>
  <si>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</si>
  <si>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</si>
  <si>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</si>
  <si>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</si>
  <si>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</si>
  <si>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</si>
  <si>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</si>
  <si>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</si>
  <si>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</si>
  <si>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</si>
  <si>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</si>
  <si>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</si>
  <si>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</si>
  <si>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</si>
  <si>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</si>
  <si>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</si>
  <si>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</si>
  <si>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</si>
  <si>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</si>
  <si>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</si>
  <si>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</si>
  <si>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</si>
  <si>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</si>
  <si>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</si>
  <si>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</si>
  <si>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</si>
  <si>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</si>
  <si>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</si>
  <si>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</si>
  <si>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</si>
  <si>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</si>
  <si>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</si>
  <si>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</si>
  <si>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</si>
  <si>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</si>
  <si>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</si>
  <si>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</si>
  <si>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</si>
  <si>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</si>
  <si>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</si>
  <si>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</si>
  <si>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</si>
  <si>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</si>
  <si>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</si>
  <si>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</si>
  <si>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</si>
  <si>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</si>
  <si>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</si>
  <si>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</si>
  <si>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</si>
  <si>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</si>
  <si>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</si>
  <si>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</si>
  <si>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</si>
  <si>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</si>
  <si>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</si>
  <si>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</si>
  <si>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</si>
  <si>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</si>
  <si>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</si>
  <si>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</si>
  <si>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</si>
  <si>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</si>
  <si>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</si>
  <si>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</si>
  <si>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</si>
  <si>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</si>
  <si>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</si>
  <si>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</si>
  <si>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</si>
  <si>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</si>
  <si>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</si>
  <si>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</si>
  <si>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</si>
  <si>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</si>
  <si>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</si>
  <si>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</si>
  <si>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</si>
  <si>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</si>
  <si>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</si>
  <si>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</si>
  <si>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</si>
  <si>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</si>
  <si>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</si>
  <si>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</si>
  <si>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</si>
  <si>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</si>
  <si>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</si>
  <si>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</si>
  <si>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</si>
  <si>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</si>
  <si>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</si>
  <si>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</si>
  <si>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</si>
  <si>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</si>
  <si>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</si>
  <si>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</si>
  <si>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</si>
  <si>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</si>
  <si>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</si>
  <si>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</si>
  <si>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</si>
  <si>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</si>
  <si>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</si>
  <si>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</si>
  <si>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</si>
  <si>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</si>
  <si>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</si>
  <si>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</si>
  <si>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</si>
  <si>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</si>
  <si>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</si>
  <si>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</si>
  <si>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</si>
  <si>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</si>
  <si>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</si>
  <si>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</si>
  <si>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</si>
  <si>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</si>
  <si>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</si>
  <si>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</si>
  <si>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</si>
  <si>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</si>
  <si>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</si>
  <si>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</si>
  <si>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</si>
  <si>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</si>
  <si>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</si>
  <si>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</si>
  <si>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</si>
  <si>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</si>
  <si>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</si>
  <si>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</si>
  <si>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</si>
  <si>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</si>
  <si>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</si>
  <si>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</si>
  <si>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</si>
  <si>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</si>
  <si>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</si>
  <si>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</si>
  <si>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</si>
  <si>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</si>
  <si>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</si>
  <si>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</si>
  <si>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</si>
  <si>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</si>
  <si>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</si>
  <si>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</si>
  <si>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</si>
  <si>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</si>
  <si>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</si>
  <si>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</si>
  <si>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</si>
  <si>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</si>
  <si>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</si>
  <si>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</si>
  <si>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</si>
  <si>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</si>
  <si>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</si>
  <si>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</si>
  <si>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</si>
  <si>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</si>
  <si>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</si>
  <si>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</si>
  <si>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</si>
  <si>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</si>
  <si>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</si>
  <si>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</si>
  <si>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</si>
  <si>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</si>
  <si>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</si>
  <si>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</si>
  <si>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</si>
  <si>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</si>
  <si>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</si>
  <si>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</si>
  <si>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</si>
  <si>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</si>
  <si>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</si>
  <si>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</si>
  <si>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</si>
  <si>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</si>
  <si>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</si>
  <si>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</si>
  <si>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</si>
  <si>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</si>
  <si>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</si>
  <si>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</si>
  <si>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</si>
  <si>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</si>
  <si>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</si>
  <si>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</si>
  <si>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</si>
  <si>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</si>
  <si>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</si>
  <si>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</si>
  <si>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</si>
  <si>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</si>
  <si>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</si>
  <si>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</si>
  <si>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</si>
  <si>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</si>
  <si>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</si>
  <si>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</si>
  <si>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</si>
  <si>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</si>
  <si>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</si>
  <si>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</si>
  <si>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</si>
  <si>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</si>
  <si>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</si>
  <si>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</si>
  <si>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</si>
  <si>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</si>
  <si>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</si>
  <si>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</si>
  <si>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</si>
  <si>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</si>
  <si>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</si>
  <si>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</si>
  <si>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</si>
  <si>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</si>
  <si>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</si>
  <si>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</si>
  <si>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</si>
  <si>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</si>
  <si>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</si>
  <si>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</si>
  <si>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</si>
  <si>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</si>
  <si>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</si>
  <si>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</si>
  <si>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</si>
  <si>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</si>
  <si>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</si>
  <si>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</si>
  <si>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</si>
  <si>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</si>
  <si>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</si>
  <si>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</si>
  <si>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</si>
  <si>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</si>
  <si>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</si>
  <si>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</si>
  <si>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</si>
  <si>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</si>
  <si>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</si>
  <si>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</si>
  <si>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</si>
  <si>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</si>
  <si>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</si>
  <si>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</si>
  <si>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</si>
  <si>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</si>
  <si>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</si>
  <si>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</si>
  <si>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</si>
  <si>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</si>
  <si>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</si>
  <si>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</si>
  <si>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</si>
  <si>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</si>
  <si>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</si>
  <si>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</si>
  <si>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</si>
  <si>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</si>
  <si>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</si>
  <si>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</si>
  <si>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</si>
  <si>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</si>
  <si>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</si>
  <si>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</si>
  <si>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</si>
  <si>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</si>
  <si>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</si>
  <si>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</si>
  <si>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</si>
  <si>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</si>
  <si>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</si>
  <si>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</si>
  <si>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</si>
  <si>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</si>
  <si>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</si>
  <si>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</si>
  <si>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</si>
  <si>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</si>
  <si>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</si>
  <si>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</si>
  <si>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</si>
  <si>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</si>
  <si>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</si>
  <si>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</si>
  <si>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</si>
  <si>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</si>
  <si>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</si>
  <si>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</si>
  <si>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</si>
  <si>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</si>
  <si>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</si>
  <si>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</si>
  <si>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</si>
  <si>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</si>
  <si>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</si>
  <si>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</si>
  <si>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</si>
  <si>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</si>
  <si>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</si>
  <si>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</si>
  <si>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</si>
  <si>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</si>
  <si>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</si>
  <si>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</si>
  <si>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</si>
  <si>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</si>
  <si>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</si>
  <si>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</si>
  <si>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</si>
  <si>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</si>
  <si>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</si>
  <si>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</si>
  <si>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</si>
  <si>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</si>
  <si>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</si>
  <si>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</si>
  <si>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</si>
  <si>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</si>
  <si>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</si>
  <si>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</si>
  <si>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</si>
  <si>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</si>
  <si>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</si>
  <si>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</si>
  <si>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</si>
  <si>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</si>
  <si>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</si>
  <si>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</si>
  <si>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</si>
  <si>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</si>
  <si>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</si>
  <si>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</si>
  <si>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</si>
  <si>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</si>
  <si>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</si>
  <si>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</si>
  <si>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</si>
  <si>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</si>
  <si>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</si>
  <si>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</si>
  <si>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</si>
  <si>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</si>
  <si>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</si>
  <si>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</si>
  <si>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</si>
  <si>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</si>
  <si>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</si>
  <si>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</si>
  <si>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</si>
  <si>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</si>
  <si>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</si>
  <si>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</si>
  <si>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</si>
  <si>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</si>
  <si>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</si>
  <si>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</si>
  <si>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</si>
  <si>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</si>
  <si>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</si>
  <si>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</si>
  <si>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</si>
  <si>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</si>
  <si>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</si>
  <si>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</si>
  <si>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</si>
  <si>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</si>
  <si>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</si>
  <si>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</si>
  <si>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</si>
  <si>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</si>
  <si>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</si>
  <si>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</si>
  <si>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</si>
  <si>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</si>
  <si>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</si>
  <si>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</si>
  <si>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</si>
  <si>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</si>
  <si>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</si>
  <si>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</si>
  <si>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</si>
  <si>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</si>
  <si>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</si>
  <si>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</si>
  <si>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</si>
  <si>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</si>
  <si>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</si>
  <si>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</si>
  <si>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</si>
  <si>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</si>
  <si>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</si>
  <si>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</si>
  <si>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</si>
  <si>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</si>
  <si>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</si>
  <si>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</si>
  <si>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</si>
  <si>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</si>
  <si>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</si>
  <si>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</si>
  <si>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</si>
  <si>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</si>
  <si>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</si>
  <si>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</si>
  <si>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</si>
  <si>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</si>
  <si>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</si>
  <si>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</si>
  <si>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</si>
  <si>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</si>
  <si>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</si>
  <si>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</si>
  <si>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</si>
  <si>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</si>
  <si>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</si>
  <si>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</si>
  <si>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</si>
  <si>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</si>
  <si>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</si>
  <si>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</si>
  <si>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</si>
  <si>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</si>
  <si>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</si>
  <si>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</si>
  <si>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</si>
  <si>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</si>
  <si>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</si>
  <si>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</si>
  <si>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</si>
  <si>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</si>
  <si>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</si>
  <si>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</si>
  <si>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</si>
  <si>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</si>
  <si>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</si>
  <si>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</si>
  <si>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</si>
  <si>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</si>
  <si>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</si>
  <si>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</si>
  <si>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</si>
  <si>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</si>
  <si>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</si>
  <si>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</si>
  <si>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</si>
  <si>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</si>
  <si>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</si>
  <si>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</si>
  <si>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</si>
  <si>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</si>
  <si>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</si>
  <si>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</si>
  <si>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</si>
  <si>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</si>
  <si>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</si>
  <si>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</si>
  <si>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</si>
  <si>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</si>
  <si>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</si>
  <si>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</si>
  <si>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</si>
  <si>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</si>
  <si>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</si>
  <si>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</si>
  <si>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</si>
  <si>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</si>
  <si>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</si>
  <si>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</si>
  <si>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</si>
  <si>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</si>
  <si>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</si>
  <si>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</si>
  <si>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</si>
  <si>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</si>
  <si>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</si>
  <si>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</si>
  <si>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</si>
  <si>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</si>
  <si>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</si>
  <si>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</si>
  <si>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</si>
  <si>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</si>
  <si>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</si>
  <si>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</si>
  <si>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</si>
  <si>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</si>
  <si>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</si>
  <si>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</si>
  <si>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</si>
  <si>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</si>
  <si>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</si>
  <si>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</si>
  <si>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</si>
  <si>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</si>
  <si>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</si>
  <si>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</si>
  <si>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</si>
  <si>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</si>
  <si>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</si>
  <si>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</si>
  <si>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</si>
  <si>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</si>
  <si>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</si>
  <si>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</si>
  <si>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</si>
  <si>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</si>
  <si>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</si>
  <si>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</si>
  <si>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</si>
  <si>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</si>
  <si>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</si>
  <si>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</si>
  <si>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</si>
  <si>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</si>
  <si>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</si>
  <si>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</si>
  <si>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</si>
  <si>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</si>
  <si>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</si>
  <si>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</si>
  <si>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</si>
  <si>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</si>
  <si>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</si>
  <si>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</si>
  <si>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</si>
  <si>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</si>
  <si>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</si>
  <si>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</si>
  <si>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</si>
  <si>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</si>
  <si>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</si>
  <si>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</si>
  <si>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</si>
  <si>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</si>
  <si>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</si>
  <si>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</si>
  <si>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</si>
  <si>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</si>
  <si>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</si>
  <si>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</si>
  <si>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</si>
  <si>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</si>
  <si>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</si>
  <si>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</si>
  <si>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</si>
  <si>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</si>
  <si>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</si>
  <si>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</si>
  <si>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</si>
  <si>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</si>
  <si>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</si>
  <si>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</si>
  <si>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</si>
  <si>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</si>
  <si>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</si>
  <si>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</si>
  <si>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</si>
  <si>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</si>
  <si>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</si>
  <si>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</si>
  <si>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</si>
  <si>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</si>
  <si>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</si>
  <si>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</si>
  <si>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</si>
  <si>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</si>
  <si>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</si>
  <si>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</si>
  <si>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</si>
  <si>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</si>
  <si>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</si>
  <si>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</si>
  <si>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</si>
  <si>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</si>
  <si>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</si>
  <si>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</si>
  <si>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</si>
  <si>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</si>
  <si>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</si>
  <si>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</si>
  <si>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</si>
  <si>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</si>
  <si>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</si>
  <si>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</si>
  <si>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</si>
  <si>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</si>
  <si>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</si>
  <si>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</si>
  <si>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</si>
  <si>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</si>
  <si>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</si>
  <si>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</si>
  <si>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</si>
  <si>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</si>
  <si>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</si>
  <si>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</si>
  <si>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</si>
  <si>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</si>
  <si>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</si>
  <si>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</si>
  <si>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</si>
  <si>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</si>
  <si>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</si>
  <si>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</si>
  <si>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</si>
  <si>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</si>
  <si>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</si>
  <si>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</si>
  <si>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</si>
  <si>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</si>
  <si>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</si>
  <si>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</si>
  <si>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</si>
  <si>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</si>
  <si>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</si>
  <si>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</si>
  <si>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</si>
  <si>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</si>
  <si>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</si>
  <si>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</si>
  <si>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</si>
  <si>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</si>
  <si>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</si>
  <si>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</si>
  <si>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</si>
  <si>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</si>
  <si>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</si>
  <si>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</si>
  <si>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</si>
  <si>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</si>
  <si>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</si>
  <si>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</si>
  <si>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</si>
  <si>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</si>
  <si>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</si>
  <si>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</si>
  <si>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</si>
  <si>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</si>
  <si>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</si>
  <si>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</si>
  <si>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</si>
  <si>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</si>
  <si>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</si>
  <si>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</si>
  <si>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</si>
  <si>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</si>
  <si>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</si>
  <si>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</si>
  <si>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</si>
  <si>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</si>
  <si>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</si>
  <si>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</si>
  <si>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</si>
  <si>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</si>
  <si>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</si>
  <si>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</si>
  <si>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</si>
  <si>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</si>
  <si>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</si>
  <si>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</si>
  <si>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</si>
  <si>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</si>
  <si>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</si>
  <si>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</si>
  <si>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</si>
  <si>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</si>
  <si>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</si>
  <si>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</si>
  <si>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</si>
  <si>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</si>
  <si>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</si>
  <si>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</si>
  <si>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</si>
  <si>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</si>
  <si>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</si>
  <si>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</si>
  <si>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</si>
  <si>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</si>
  <si>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</si>
  <si>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</si>
  <si>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</si>
  <si>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</si>
  <si>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</si>
  <si>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</si>
  <si>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</si>
  <si>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</si>
  <si>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</si>
  <si>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</si>
  <si>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</si>
  <si>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</si>
  <si>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</si>
  <si>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</si>
  <si>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</si>
  <si>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</si>
  <si>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</si>
  <si>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</si>
  <si>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</si>
  <si>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</si>
  <si>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</si>
  <si>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</si>
  <si>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</si>
  <si>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</si>
  <si>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</si>
  <si>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</si>
  <si>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</si>
  <si>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</si>
  <si>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</si>
  <si>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</si>
  <si>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</si>
  <si>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</si>
  <si>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</si>
  <si>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</si>
  <si>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</si>
  <si>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</si>
  <si>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</si>
  <si>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</si>
  <si>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</si>
  <si>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</si>
  <si>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</si>
  <si>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</si>
  <si>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</si>
  <si>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</si>
  <si>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</si>
  <si>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</si>
  <si>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</si>
  <si>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</si>
  <si>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</si>
  <si>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</si>
  <si>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</si>
  <si>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</si>
  <si>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</si>
  <si>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</si>
  <si>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</si>
  <si>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</si>
  <si>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</si>
  <si>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</si>
  <si>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</si>
  <si>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</si>
  <si>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</si>
  <si>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</si>
  <si>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</si>
  <si>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</si>
  <si>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</si>
  <si>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</si>
  <si>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</si>
  <si>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</si>
  <si>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</si>
  <si>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</si>
  <si>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</si>
  <si>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</si>
  <si>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</si>
  <si>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</si>
  <si>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</si>
  <si>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</si>
  <si>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</si>
  <si>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</si>
  <si>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</si>
  <si>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</si>
  <si>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</si>
  <si>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</si>
  <si>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</si>
  <si>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</si>
  <si>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</si>
  <si>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</si>
  <si>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</si>
  <si>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</si>
  <si>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</si>
  <si>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</si>
  <si>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</si>
  <si>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</si>
  <si>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</si>
  <si>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</si>
  <si>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</si>
  <si>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</si>
  <si>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</si>
  <si>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</si>
  <si>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</si>
  <si>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</si>
  <si>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</si>
  <si>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</si>
  <si>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</si>
  <si>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</si>
  <si>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</si>
  <si>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</si>
  <si>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</si>
  <si>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</si>
  <si>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</si>
  <si>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</si>
  <si>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</si>
  <si>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</si>
  <si>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</si>
  <si>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</si>
  <si>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</si>
  <si>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</si>
  <si>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</si>
  <si>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</si>
  <si>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</si>
  <si>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</si>
  <si>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</si>
  <si>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</si>
  <si>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</si>
  <si>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</si>
  <si>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</si>
  <si>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</si>
  <si>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</si>
  <si>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</si>
  <si>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</si>
  <si>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</si>
  <si>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</si>
  <si>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</si>
  <si>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</si>
  <si>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</si>
  <si>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</si>
  <si>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</si>
  <si>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</si>
  <si>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</si>
  <si>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</si>
  <si>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</si>
  <si>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</si>
  <si>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</si>
  <si>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</si>
  <si>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</si>
  <si>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</si>
  <si>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</si>
  <si>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</si>
  <si>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</si>
  <si>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</si>
  <si>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</si>
  <si>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</si>
  <si>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</si>
  <si>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</si>
  <si>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</si>
  <si>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</si>
  <si>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</si>
  <si>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</si>
  <si>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</si>
  <si>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</si>
  <si>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</si>
  <si>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</si>
  <si>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</si>
  <si>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</si>
  <si>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</si>
  <si>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</si>
  <si>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</si>
  <si>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</si>
  <si>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</si>
  <si>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</si>
  <si>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</si>
  <si>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</si>
  <si>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</si>
  <si>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</si>
  <si>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</si>
  <si>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</si>
  <si>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</si>
  <si>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</si>
  <si>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</si>
  <si>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</si>
  <si>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</si>
  <si>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</si>
  <si>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</si>
  <si>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</si>
  <si>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</si>
  <si>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</si>
  <si>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</si>
  <si>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</si>
  <si>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</si>
  <si>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</si>
  <si>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</si>
  <si>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</si>
  <si>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</si>
  <si>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</si>
  <si>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</si>
  <si>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</si>
  <si>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</si>
  <si>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</si>
  <si>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</si>
  <si>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</si>
  <si>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</si>
  <si>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</si>
  <si>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</si>
  <si>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</si>
  <si>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</si>
  <si>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</si>
  <si>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</si>
  <si>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</si>
  <si>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</si>
  <si>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</si>
  <si>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</si>
  <si>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</si>
  <si>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</si>
  <si>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</si>
  <si>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</si>
  <si>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</si>
  <si>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</si>
  <si>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</si>
  <si>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</si>
  <si>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</si>
  <si>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</si>
  <si>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</si>
  <si>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</si>
  <si>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</si>
  <si>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</si>
  <si>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</si>
  <si>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</si>
  <si>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</si>
  <si>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</si>
  <si>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</si>
  <si>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</si>
  <si>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</si>
  <si>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</si>
  <si>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</si>
  <si>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</si>
  <si>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</si>
  <si>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</si>
  <si>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</si>
  <si>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</si>
  <si>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</si>
  <si>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</si>
  <si>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</si>
  <si>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</si>
  <si>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</si>
  <si>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</si>
  <si>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</si>
  <si>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</si>
  <si>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</si>
  <si>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</si>
  <si>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</si>
  <si>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</si>
  <si>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</si>
  <si>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</si>
  <si>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</si>
  <si>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</si>
  <si>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</si>
  <si>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</si>
  <si>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</si>
  <si>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</si>
  <si>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</si>
  <si>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</si>
  <si>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</si>
  <si>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</si>
  <si>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</si>
  <si>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</si>
  <si>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</si>
  <si>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</si>
  <si>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</si>
  <si>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</si>
  <si>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</si>
  <si>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</si>
  <si>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</si>
  <si>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</si>
  <si>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</si>
  <si>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</si>
  <si>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</si>
  <si>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</si>
  <si>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</si>
  <si>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</si>
  <si>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</si>
  <si>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</si>
  <si>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</si>
  <si>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</si>
  <si>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</si>
  <si>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</si>
  <si>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</si>
  <si>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</si>
  <si>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</si>
  <si>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</si>
  <si>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</si>
  <si>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</si>
  <si>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</si>
  <si>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</si>
  <si>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</si>
  <si>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</si>
  <si>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</si>
  <si>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</si>
  <si>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</si>
  <si>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</si>
  <si>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</si>
  <si>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</si>
  <si>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</si>
  <si>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</si>
  <si>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</si>
  <si>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</si>
  <si>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</si>
  <si>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</si>
  <si>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</si>
  <si>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</si>
  <si>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</si>
  <si>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</si>
  <si>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</si>
  <si>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</si>
  <si>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</si>
  <si>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</si>
  <si>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</si>
  <si>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</si>
  <si>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</si>
  <si>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</si>
  <si>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</si>
  <si>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</si>
  <si>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</si>
  <si>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</si>
  <si>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</si>
  <si>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</si>
  <si>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</si>
  <si>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</si>
  <si>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</si>
  <si>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</si>
  <si>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</si>
  <si>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</si>
  <si>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</si>
  <si>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</si>
  <si>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</si>
  <si>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</si>
  <si>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</si>
  <si>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</si>
  <si>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</si>
  <si>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</si>
  <si>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</si>
  <si>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</si>
  <si>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</si>
  <si>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</si>
  <si>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</si>
  <si>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</si>
  <si>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</si>
  <si>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</si>
  <si>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</si>
  <si>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</si>
  <si>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</si>
  <si>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</si>
  <si>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</si>
  <si>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</si>
  <si>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</si>
  <si>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</si>
  <si>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</si>
  <si>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</si>
  <si>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</si>
  <si>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</si>
  <si>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</si>
  <si>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</si>
  <si>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</si>
  <si>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</si>
  <si>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</si>
  <si>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</si>
  <si>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</si>
  <si>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</si>
  <si>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</si>
  <si>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</si>
  <si>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</si>
  <si>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</si>
  <si>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</si>
  <si>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</si>
  <si>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</si>
  <si>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</si>
  <si>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</si>
  <si>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</si>
  <si>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</si>
  <si>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</si>
  <si>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</si>
  <si>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</si>
  <si>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</si>
  <si>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</si>
  <si>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</si>
  <si>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</si>
  <si>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</si>
  <si>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</si>
  <si>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</si>
  <si>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</si>
  <si>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</si>
  <si>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</si>
  <si>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</si>
  <si>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</si>
  <si>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</si>
  <si>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</si>
  <si>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</si>
  <si>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</si>
  <si>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</si>
  <si>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</si>
  <si>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</si>
  <si>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</si>
  <si>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</si>
  <si>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</si>
  <si>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</si>
  <si>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</si>
  <si>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</si>
  <si>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</si>
  <si>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</si>
  <si>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</si>
  <si>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</si>
  <si>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</si>
  <si>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</si>
  <si>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</si>
  <si>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</si>
  <si>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</si>
  <si>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</si>
  <si>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</si>
  <si>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</si>
  <si>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</si>
  <si>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</si>
  <si>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</si>
  <si>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</si>
  <si>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</si>
  <si>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</si>
  <si>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</si>
  <si>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</si>
  <si>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</si>
  <si>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</si>
  <si>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</si>
  <si>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</si>
  <si>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</si>
  <si>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</si>
  <si>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</si>
  <si>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</si>
  <si>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</si>
  <si>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</si>
  <si>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</si>
  <si>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</si>
  <si>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</si>
  <si>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</si>
  <si>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</si>
  <si>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</si>
  <si>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</si>
  <si>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</si>
  <si>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</si>
  <si>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</si>
  <si>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</si>
  <si>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</si>
  <si>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</si>
  <si>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</si>
  <si>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</si>
  <si>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</si>
  <si>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</si>
  <si>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</si>
  <si>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</si>
  <si>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</si>
  <si>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</si>
  <si>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</si>
  <si>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</si>
  <si>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</si>
  <si>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</si>
  <si>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</si>
  <si>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</si>
  <si>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</si>
  <si>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</si>
  <si>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</si>
  <si>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</si>
  <si>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</si>
  <si>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</si>
  <si>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</si>
  <si>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</si>
  <si>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</si>
  <si>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</si>
  <si>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</si>
  <si>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</si>
  <si>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</si>
  <si>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</si>
  <si>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</si>
  <si>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</si>
  <si>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</si>
  <si>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</si>
  <si>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</si>
  <si>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</si>
  <si>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</si>
  <si>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</si>
  <si>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</si>
  <si>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</si>
  <si>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</si>
  <si>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</si>
  <si>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</si>
  <si>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</si>
  <si>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</si>
  <si>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</si>
  <si>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</si>
  <si>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</si>
  <si>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</si>
  <si>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</si>
  <si>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</si>
  <si>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</si>
  <si>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</si>
  <si>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</si>
  <si>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</si>
  <si>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</si>
  <si>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</si>
  <si>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</si>
  <si>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</si>
  <si>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</si>
  <si>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</si>
  <si>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</si>
  <si>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</si>
  <si>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</si>
  <si>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</si>
  <si>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</si>
  <si>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</si>
  <si>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</si>
  <si>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</si>
  <si>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</si>
  <si>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</si>
  <si>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</si>
  <si>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</si>
  <si>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</si>
  <si>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</si>
  <si>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</si>
  <si>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</si>
  <si>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</si>
  <si>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</si>
  <si>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</si>
  <si>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</si>
  <si>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</si>
  <si>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</si>
  <si>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</si>
  <si>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</si>
  <si>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</si>
  <si>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</si>
  <si>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</si>
  <si>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</si>
  <si>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</si>
  <si>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</si>
  <si>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</si>
  <si>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</si>
  <si>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</si>
  <si>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</si>
  <si>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</si>
  <si>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</si>
  <si>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</si>
  <si>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</si>
  <si>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</si>
  <si>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</si>
  <si>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</si>
  <si>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</si>
  <si>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</si>
  <si>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</si>
  <si>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</si>
  <si>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</si>
  <si>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</si>
  <si>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</si>
  <si>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</si>
  <si>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</si>
  <si>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</si>
  <si>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</si>
  <si>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</si>
  <si>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</si>
  <si>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</si>
  <si>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</si>
  <si>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</si>
  <si>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</si>
  <si>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</si>
  <si>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</si>
  <si>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</si>
  <si>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</si>
  <si>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</si>
  <si>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</si>
  <si>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</si>
  <si>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</si>
  <si>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</si>
  <si>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</si>
  <si>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</si>
  <si>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</si>
  <si>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</si>
  <si>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</si>
  <si>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</si>
  <si>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</si>
  <si>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</si>
  <si>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</si>
  <si>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</si>
  <si>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</si>
  <si>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</si>
  <si>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</si>
  <si>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</si>
  <si>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</si>
  <si>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</si>
  <si>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</si>
  <si>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</si>
  <si>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</si>
  <si>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</si>
  <si>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</si>
  <si>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</si>
  <si>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</si>
  <si>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</si>
  <si>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</si>
  <si>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</si>
  <si>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</si>
  <si>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</si>
  <si>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</si>
  <si>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</si>
  <si>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</si>
  <si>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</si>
  <si>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</si>
  <si>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</si>
  <si>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</si>
  <si>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</si>
  <si>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</si>
  <si>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</si>
  <si>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</si>
  <si>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</si>
  <si>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</si>
  <si>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</si>
  <si>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</si>
  <si>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</si>
  <si>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</si>
  <si>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</si>
  <si>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</si>
  <si>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</si>
  <si>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</si>
  <si>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</si>
  <si>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</si>
  <si>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</si>
  <si>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</si>
  <si>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</si>
  <si>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</si>
  <si>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</si>
  <si>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</si>
  <si>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</si>
  <si>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</si>
  <si>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</si>
  <si>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</si>
  <si>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</si>
  <si>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</si>
  <si>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</si>
  <si>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</si>
  <si>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</si>
  <si>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</si>
  <si>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</si>
  <si>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</si>
  <si>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</si>
  <si>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</si>
  <si>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</si>
  <si>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</si>
  <si>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</si>
  <si>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</si>
  <si>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</si>
  <si>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</si>
  <si>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</si>
  <si>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</si>
  <si>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</si>
  <si>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</si>
  <si>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</si>
  <si>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</si>
  <si>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</si>
  <si>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</si>
  <si>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</si>
  <si>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</si>
  <si>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</si>
  <si>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</si>
  <si>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</si>
  <si>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</si>
  <si>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</si>
  <si>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</si>
  <si>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</si>
  <si>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</si>
  <si>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</si>
  <si>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</si>
  <si>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</si>
  <si>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</si>
  <si>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</si>
  <si>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</si>
  <si>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</si>
  <si>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</si>
  <si>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</si>
  <si>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</si>
  <si>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</si>
  <si>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</si>
  <si>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</si>
  <si>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</si>
  <si>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</si>
  <si>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</si>
  <si>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</si>
  <si>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</si>
  <si>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</si>
  <si>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</si>
  <si>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</si>
  <si>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</si>
  <si>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</si>
  <si>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</si>
  <si>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</si>
  <si>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</si>
  <si>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</si>
  <si>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</si>
  <si>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</si>
  <si>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</si>
  <si>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</si>
  <si>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</si>
  <si>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</si>
  <si>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</si>
  <si>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</si>
  <si>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</si>
  <si>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</si>
  <si>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</si>
  <si>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</si>
  <si>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</si>
  <si>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</si>
  <si>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</si>
  <si>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</si>
  <si>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</si>
  <si>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</si>
  <si>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</si>
  <si>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</si>
  <si>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</si>
  <si>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</si>
  <si>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</si>
  <si>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</si>
  <si>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</si>
  <si>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</si>
  <si>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</si>
  <si>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</si>
  <si>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</si>
  <si>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</si>
  <si>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</si>
  <si>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</si>
  <si>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</si>
  <si>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</si>
  <si>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</si>
  <si>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</si>
  <si>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</si>
  <si>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</si>
  <si>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</si>
  <si>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</si>
  <si>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</si>
  <si>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</si>
  <si>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</si>
  <si>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</si>
  <si>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</si>
  <si>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</si>
  <si>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</si>
  <si>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</si>
  <si>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</si>
  <si>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</si>
  <si>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</si>
  <si>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</si>
  <si>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</si>
  <si>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</si>
  <si>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</si>
  <si>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</si>
  <si>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</si>
  <si>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</si>
  <si>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</si>
  <si>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</si>
  <si>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</si>
  <si>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</si>
  <si>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</si>
  <si>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</si>
  <si>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</si>
  <si>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</si>
  <si>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</si>
  <si>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</si>
  <si>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</si>
  <si>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</si>
  <si>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</si>
  <si>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</si>
  <si>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</si>
  <si>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</si>
  <si>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</si>
  <si>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</si>
  <si>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</si>
  <si>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</si>
  <si>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</si>
  <si>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</si>
  <si>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</si>
  <si>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</si>
  <si>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</si>
  <si>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</si>
  <si>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</si>
  <si>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</si>
  <si>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</si>
  <si>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</si>
  <si>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</si>
  <si>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</si>
  <si>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</si>
  <si>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</si>
  <si>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</si>
  <si>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</si>
  <si>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</si>
  <si>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</si>
  <si>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</si>
  <si>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</si>
  <si>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</si>
  <si>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</si>
  <si>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</si>
  <si>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</si>
  <si>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</si>
  <si>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</si>
  <si>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</si>
  <si>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</si>
  <si>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</si>
  <si>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</si>
  <si>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</si>
  <si>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</si>
  <si>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</si>
  <si>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</si>
  <si>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</si>
  <si>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</si>
  <si>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</si>
  <si>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</si>
  <si>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</si>
  <si>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</si>
  <si>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</si>
  <si>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</si>
  <si>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</si>
  <si>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</si>
  <si>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</si>
  <si>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</si>
  <si>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</si>
  <si>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</si>
  <si>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</si>
  <si>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</si>
  <si>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</si>
  <si>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</si>
  <si>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</si>
  <si>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</si>
  <si>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</si>
  <si>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</si>
  <si>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</si>
  <si>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</si>
  <si>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</si>
  <si>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</si>
  <si>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</si>
  <si>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</si>
  <si>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</si>
  <si>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</si>
  <si>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</si>
  <si>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</si>
  <si>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</si>
  <si>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</si>
  <si>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</si>
  <si>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</si>
  <si>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</si>
  <si>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</si>
  <si>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</si>
  <si>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</si>
  <si>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</si>
  <si>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</si>
  <si>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</si>
  <si>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</si>
  <si>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</si>
  <si>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</si>
  <si>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</si>
  <si>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</si>
  <si>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</si>
  <si>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</si>
  <si>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</si>
  <si>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</si>
  <si>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</si>
  <si>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</si>
  <si>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</si>
  <si>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</si>
  <si>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</si>
  <si>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</si>
  <si>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</si>
  <si>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</si>
  <si>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</si>
  <si>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</si>
  <si>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</si>
  <si>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</si>
  <si>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</si>
  <si>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</si>
  <si>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</si>
  <si>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</si>
  <si>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</si>
  <si>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</si>
  <si>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</si>
  <si>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</si>
  <si>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</si>
  <si>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</si>
  <si>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</si>
  <si>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</si>
  <si>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</si>
  <si>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</si>
  <si>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</si>
  <si>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</si>
  <si>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</si>
  <si>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</si>
  <si>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</si>
  <si>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</si>
  <si>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</si>
  <si>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</si>
  <si>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</si>
  <si>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</si>
  <si>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</si>
  <si>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</si>
  <si>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</si>
  <si>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</si>
  <si>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</si>
  <si>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</si>
  <si>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</si>
  <si>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</si>
  <si>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</si>
  <si>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</si>
  <si>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</si>
  <si>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</si>
  <si>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</si>
  <si>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</si>
  <si>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</si>
  <si>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</si>
  <si>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</si>
  <si>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</si>
  <si>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</si>
  <si>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</si>
  <si>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</si>
  <si>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</si>
  <si>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</si>
  <si>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</si>
  <si>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</si>
  <si>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</si>
  <si>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</si>
  <si>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</si>
  <si>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</si>
  <si>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</si>
  <si>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</si>
  <si>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</si>
  <si>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</si>
  <si>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</si>
  <si>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</si>
  <si>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</si>
  <si>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</si>
  <si>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</si>
  <si>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</si>
  <si>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</si>
  <si>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</si>
  <si>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</si>
  <si>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</si>
  <si>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</si>
  <si>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</si>
  <si>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</si>
  <si>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</si>
  <si>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</si>
  <si>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</si>
  <si>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</si>
  <si>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</si>
  <si>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</si>
  <si>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</si>
  <si>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</si>
  <si>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</si>
  <si>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</si>
  <si>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</si>
  <si>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</si>
  <si>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</si>
  <si>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</si>
  <si>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</si>
  <si>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</si>
  <si>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</si>
  <si>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</si>
  <si>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</si>
  <si>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</si>
  <si>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</si>
  <si>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</si>
  <si>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</si>
  <si>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</si>
  <si>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</si>
  <si>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</si>
  <si>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</si>
  <si>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</si>
  <si>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</si>
  <si>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</si>
  <si>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</si>
  <si>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</si>
  <si>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</si>
  <si>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</si>
  <si>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</si>
  <si>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</si>
  <si>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</si>
  <si>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</si>
  <si>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</si>
  <si>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</si>
  <si>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</si>
  <si>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</si>
  <si>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</si>
  <si>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</si>
  <si>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</si>
  <si>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</si>
  <si>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</si>
  <si>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</si>
  <si>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</si>
  <si>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</si>
  <si>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</si>
  <si>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</si>
  <si>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</si>
  <si>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</si>
  <si>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</si>
  <si>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</si>
  <si>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</si>
  <si>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</si>
  <si>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</si>
  <si>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</si>
  <si>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</si>
  <si>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</si>
  <si>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</si>
  <si>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</si>
  <si>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</si>
  <si>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</si>
  <si>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</si>
  <si>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</si>
  <si>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</si>
  <si>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</si>
  <si>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</si>
  <si>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</si>
  <si>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</si>
  <si>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</si>
  <si>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</si>
  <si>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</si>
  <si>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</si>
  <si>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</si>
  <si>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</si>
  <si>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</si>
  <si>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</si>
  <si>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</si>
  <si>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</si>
  <si>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</si>
  <si>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</si>
  <si>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</si>
  <si>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</si>
  <si>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</si>
  <si>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</si>
  <si>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</si>
  <si>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</si>
  <si>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</si>
  <si>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</si>
  <si>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</si>
  <si>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</si>
  <si>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</si>
  <si>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</si>
  <si>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</si>
  <si>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</si>
  <si>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</si>
  <si>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</si>
  <si>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</si>
  <si>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</si>
  <si>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</si>
  <si>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</si>
  <si>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</si>
  <si>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</si>
  <si>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</si>
  <si>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</si>
  <si>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</si>
  <si>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</si>
  <si>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</si>
  <si>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</si>
  <si>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</si>
  <si>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</si>
  <si>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</si>
  <si>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</si>
  <si>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</si>
  <si>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</si>
  <si>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</si>
  <si>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</si>
  <si>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</si>
  <si>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</si>
  <si>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</si>
  <si>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</si>
  <si>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</si>
  <si>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</si>
  <si>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</si>
  <si>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</si>
  <si>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</si>
  <si>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</si>
  <si>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</si>
  <si>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</si>
  <si>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</si>
  <si>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</si>
  <si>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</si>
  <si>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</si>
  <si>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</si>
  <si>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</si>
  <si>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</si>
  <si>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</si>
  <si>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</si>
  <si>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</si>
  <si>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</si>
  <si>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</si>
  <si>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</si>
  <si>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</si>
  <si>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</si>
  <si>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</si>
  <si>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</si>
  <si>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</si>
  <si>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</si>
  <si>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</si>
  <si>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</si>
  <si>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</si>
  <si>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</si>
  <si>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</si>
  <si>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</si>
  <si>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</si>
  <si>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</si>
  <si>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</si>
  <si>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</si>
  <si>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</si>
  <si>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</si>
  <si>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</si>
  <si>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</si>
  <si>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</si>
  <si>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</si>
  <si>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</si>
  <si>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</si>
  <si>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</si>
  <si>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</si>
  <si>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</si>
  <si>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</si>
  <si>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</si>
  <si>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</si>
  <si>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</si>
  <si>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</si>
  <si>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</si>
  <si>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</si>
  <si>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</si>
  <si>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</si>
  <si>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</si>
  <si>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</si>
  <si>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</si>
  <si>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</si>
  <si>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</si>
  <si>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</si>
  <si>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</si>
  <si>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</si>
  <si>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</si>
  <si>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</si>
  <si>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</si>
  <si>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</si>
  <si>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</si>
  <si>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</si>
  <si>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</si>
  <si>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</si>
  <si>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</si>
  <si>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</si>
  <si>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</si>
  <si>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</si>
  <si>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</si>
  <si>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</si>
  <si>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</si>
  <si>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</si>
  <si>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</si>
  <si>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</si>
  <si>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</si>
  <si>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</si>
  <si>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</si>
  <si>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</si>
  <si>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</si>
  <si>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</si>
  <si>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</si>
  <si>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</si>
  <si>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</si>
  <si>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</si>
  <si>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</si>
  <si>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</si>
  <si>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</si>
  <si>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</si>
  <si>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</si>
  <si>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</si>
  <si>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</si>
  <si>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</si>
  <si>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</si>
  <si>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</si>
  <si>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</si>
  <si>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</si>
  <si>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</si>
  <si>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</si>
  <si>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</si>
  <si>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</si>
  <si>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</si>
  <si>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</si>
  <si>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</si>
  <si>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</si>
  <si>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</si>
  <si>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</si>
  <si>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</si>
  <si>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</si>
  <si>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</si>
  <si>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</si>
  <si>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</si>
  <si>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</si>
  <si>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</si>
  <si>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</si>
  <si>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</si>
  <si>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</si>
  <si>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</si>
  <si>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</si>
  <si>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</si>
  <si>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</si>
  <si>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</si>
  <si>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</si>
  <si>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</si>
  <si>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</si>
  <si>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</si>
  <si>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</si>
  <si>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</si>
  <si>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</si>
  <si>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</si>
  <si>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</si>
  <si>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</si>
  <si>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</si>
  <si>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</si>
  <si>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</si>
  <si>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</si>
  <si>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</si>
  <si>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</si>
  <si>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</si>
  <si>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</si>
  <si>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</si>
  <si>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</si>
  <si>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</si>
  <si>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</si>
  <si>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</si>
  <si>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</si>
  <si>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</si>
  <si>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</si>
  <si>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</si>
  <si>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</si>
  <si>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</si>
  <si>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</si>
  <si>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</si>
  <si>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</si>
  <si>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</si>
  <si>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</si>
  <si>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</si>
  <si>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</si>
  <si>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</si>
  <si>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</si>
  <si>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</si>
  <si>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</si>
  <si>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</si>
  <si>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</si>
  <si>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</si>
  <si>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</si>
  <si>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</si>
  <si>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</si>
  <si>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</si>
  <si>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</si>
  <si>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</si>
  <si>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</si>
  <si>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</si>
  <si>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</si>
  <si>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</si>
  <si>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</si>
  <si>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</si>
  <si>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</si>
  <si>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</si>
  <si>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</si>
  <si>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</si>
  <si>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</si>
  <si>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</si>
  <si>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</si>
  <si>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</si>
  <si>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</si>
  <si>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</si>
  <si>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</si>
  <si>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</si>
  <si>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</si>
  <si>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</si>
  <si>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</si>
  <si>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</si>
  <si>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</si>
  <si>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</si>
  <si>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</si>
  <si>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</si>
  <si>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</si>
  <si>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</si>
  <si>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</si>
  <si>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</si>
  <si>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</si>
  <si>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</si>
  <si>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</si>
  <si>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</si>
  <si>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</si>
  <si>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</si>
  <si>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</si>
  <si>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</si>
  <si>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</si>
  <si>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</si>
  <si>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</si>
  <si>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</si>
  <si>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</si>
  <si>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</si>
  <si>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</si>
  <si>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</si>
  <si>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</si>
  <si>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</si>
  <si>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</si>
  <si>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</si>
  <si>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</si>
  <si>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</si>
  <si>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</si>
  <si>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</si>
  <si>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</si>
  <si>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</si>
  <si>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</si>
  <si>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</si>
  <si>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</si>
  <si>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</si>
  <si>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</si>
  <si>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</si>
  <si>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</si>
  <si>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</si>
  <si>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</si>
  <si>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</si>
  <si>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</si>
  <si>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</si>
  <si>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</si>
  <si>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</si>
  <si>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</si>
  <si>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</si>
  <si>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</si>
  <si>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</si>
  <si>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</si>
  <si>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</si>
  <si>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</si>
  <si>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</si>
  <si>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</si>
  <si>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</si>
  <si>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</si>
  <si>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</si>
  <si>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</si>
  <si>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</si>
  <si>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</si>
  <si>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</si>
  <si>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</si>
  <si>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</si>
  <si>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</si>
  <si>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</si>
  <si>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</si>
  <si>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</si>
  <si>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</si>
  <si>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</si>
  <si>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</si>
  <si>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</si>
  <si>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</si>
  <si>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</si>
  <si>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</si>
  <si>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</si>
  <si>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</si>
  <si>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</si>
  <si>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</si>
  <si>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</si>
  <si>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</si>
  <si>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</si>
  <si>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</si>
  <si>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</si>
  <si>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</si>
  <si>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</si>
  <si>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</si>
  <si>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</si>
  <si>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</si>
  <si>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</si>
  <si>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</si>
  <si>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</si>
  <si>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</si>
  <si>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</si>
  <si>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</si>
  <si>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</si>
  <si>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</si>
  <si>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</si>
  <si>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</si>
  <si>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</si>
  <si>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</si>
  <si>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</si>
  <si>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</si>
  <si>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</si>
  <si>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</si>
  <si>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</si>
  <si>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</si>
  <si>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</si>
  <si>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</si>
  <si>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</si>
  <si>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</si>
  <si>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</si>
  <si>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</si>
  <si>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</si>
  <si>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</si>
  <si>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</si>
  <si>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</si>
  <si>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</si>
  <si>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</si>
  <si>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</si>
  <si>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</si>
  <si>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</si>
  <si>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</si>
  <si>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</si>
  <si>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</si>
  <si>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</si>
  <si>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</si>
  <si>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</si>
  <si>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</si>
  <si>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</si>
  <si>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</si>
  <si>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</si>
  <si>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</si>
  <si>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</si>
  <si>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</si>
  <si>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</si>
  <si>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</si>
  <si>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</si>
  <si>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</si>
  <si>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</si>
  <si>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</si>
  <si>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</si>
  <si>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</si>
  <si>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</si>
  <si>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</si>
  <si>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</si>
  <si>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</si>
  <si>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</si>
  <si>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</si>
  <si>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</si>
  <si>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</si>
  <si>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</si>
  <si>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</si>
  <si>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</si>
  <si>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</si>
  <si>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</si>
  <si>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</si>
  <si>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</si>
  <si>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</si>
  <si>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</si>
  <si>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</si>
  <si>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</si>
  <si>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</si>
  <si>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</si>
  <si>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</si>
  <si>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</si>
  <si>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</si>
  <si>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</si>
  <si>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</si>
  <si>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</si>
  <si>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</si>
  <si>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</si>
  <si>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</si>
  <si>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</si>
  <si>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</si>
  <si>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</si>
  <si>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</si>
  <si>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</si>
  <si>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</si>
  <si>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</si>
  <si>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</si>
  <si>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</si>
  <si>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</si>
  <si>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</si>
  <si>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</si>
  <si>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</si>
  <si>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</si>
  <si>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</si>
  <si>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</si>
  <si>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</si>
  <si>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</si>
  <si>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</si>
  <si>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</si>
  <si>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</si>
  <si>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</si>
  <si>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</si>
  <si>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</si>
  <si>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</si>
  <si>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</si>
  <si>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</si>
  <si>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</si>
  <si>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</si>
  <si>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</si>
  <si>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</si>
  <si>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</si>
  <si>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</si>
  <si>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</si>
  <si>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</si>
  <si>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</si>
  <si>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</si>
  <si>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</si>
  <si>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</si>
  <si>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</si>
  <si>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</si>
  <si>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</si>
  <si>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</si>
  <si>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</si>
  <si>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</si>
  <si>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</si>
  <si>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</si>
  <si>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</si>
  <si>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</si>
  <si>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</si>
  <si>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</si>
  <si>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</si>
  <si>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</si>
  <si>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</si>
  <si>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</si>
  <si>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</si>
  <si>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</si>
  <si>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</si>
  <si>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</si>
  <si>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</si>
  <si>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</si>
  <si>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</si>
  <si>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</si>
  <si>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</si>
  <si>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</si>
  <si>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</si>
  <si>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</si>
  <si>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</si>
  <si>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</si>
  <si>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</si>
  <si>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</si>
  <si>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</si>
  <si>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</si>
  <si>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</si>
  <si>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</si>
  <si>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</si>
  <si>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</si>
  <si>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</si>
  <si>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</si>
  <si>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</si>
  <si>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</si>
  <si>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</si>
  <si>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</si>
  <si>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</si>
  <si>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</si>
  <si>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</si>
  <si>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</si>
  <si>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</si>
  <si>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</si>
  <si>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</si>
  <si>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</si>
  <si>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</si>
  <si>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</si>
  <si>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</si>
  <si>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</si>
  <si>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</si>
  <si>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</si>
  <si>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</si>
  <si>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</si>
  <si>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</si>
  <si>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</si>
  <si>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</si>
  <si>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</si>
  <si>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</si>
  <si>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</si>
  <si>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</si>
  <si>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</si>
  <si>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</si>
  <si>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</si>
  <si>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</si>
  <si>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</si>
  <si>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</si>
  <si>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</si>
  <si>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</si>
  <si>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</si>
  <si>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</si>
  <si>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</si>
  <si>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</si>
  <si>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</si>
  <si>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</si>
  <si>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</si>
  <si>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</si>
  <si>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</si>
  <si>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</si>
  <si>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</si>
  <si>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</si>
  <si>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</si>
  <si>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</si>
  <si>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</si>
  <si>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</si>
  <si>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</si>
  <si>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</si>
  <si>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</si>
  <si>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</si>
  <si>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</si>
  <si>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</si>
  <si>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</si>
  <si>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</si>
  <si>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</si>
  <si>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</si>
  <si>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</si>
  <si>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</si>
  <si>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</si>
  <si>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</si>
  <si>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</si>
  <si>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</si>
  <si>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</si>
  <si>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</si>
  <si>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</si>
  <si>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</si>
  <si>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</si>
  <si>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</si>
  <si>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</si>
  <si>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</si>
  <si>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</si>
  <si>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</si>
  <si>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</si>
  <si>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</si>
  <si>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</si>
  <si>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</si>
  <si>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</si>
  <si>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</si>
  <si>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</si>
  <si>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</si>
  <si>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</si>
  <si>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</si>
  <si>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</si>
  <si>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</si>
  <si>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</si>
  <si>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</si>
  <si>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</si>
  <si>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</si>
  <si>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</si>
  <si>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</si>
  <si>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</si>
  <si>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</si>
  <si>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</si>
  <si>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</si>
  <si>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</si>
  <si>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</si>
  <si>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</si>
  <si>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</si>
  <si>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</si>
  <si>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</si>
  <si>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</si>
  <si>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</si>
  <si>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</si>
  <si>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</si>
  <si>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</si>
  <si>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</si>
  <si>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</si>
  <si>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</si>
  <si>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</si>
  <si>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</si>
  <si>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</si>
  <si>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</si>
  <si>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</si>
  <si>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</si>
  <si>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</si>
  <si>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</si>
  <si>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</si>
  <si>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</si>
  <si>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</si>
  <si>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</si>
  <si>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</si>
  <si>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</si>
  <si>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</si>
  <si>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</si>
  <si>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</si>
  <si>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</si>
  <si>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</si>
  <si>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</si>
  <si>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</si>
  <si>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</si>
  <si>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</si>
  <si>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</si>
  <si>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</si>
  <si>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</si>
  <si>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</si>
  <si>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</si>
  <si>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</si>
  <si>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</si>
  <si>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</si>
  <si>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</si>
  <si>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</si>
  <si>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</si>
  <si>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</si>
  <si>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</si>
  <si>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</si>
  <si>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</si>
  <si>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</si>
  <si>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</si>
  <si>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</si>
  <si>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</si>
  <si>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</si>
  <si>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</si>
  <si>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</si>
  <si>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</si>
  <si>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</si>
  <si>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</si>
  <si>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</si>
  <si>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</si>
  <si>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</si>
  <si>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</si>
  <si>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</si>
  <si>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</si>
  <si>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</si>
  <si>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</si>
  <si>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</si>
  <si>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</si>
  <si>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</si>
  <si>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</si>
  <si>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</si>
  <si>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</si>
  <si>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</si>
  <si>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</si>
  <si>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</si>
  <si>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</si>
  <si>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</si>
  <si>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</si>
  <si>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</si>
  <si>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</si>
  <si>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</si>
  <si>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</si>
  <si>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</si>
  <si>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</si>
  <si>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</si>
  <si>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</si>
  <si>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</si>
  <si>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</si>
  <si>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</si>
  <si>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</si>
  <si>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</si>
  <si>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</si>
  <si>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</si>
  <si>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</si>
  <si>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</si>
  <si>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</si>
  <si>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</si>
  <si>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</si>
  <si>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</si>
  <si>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</si>
  <si>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</si>
  <si>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</si>
  <si>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</si>
  <si>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</si>
  <si>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</si>
  <si>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</si>
  <si>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</si>
  <si>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</si>
  <si>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</si>
  <si>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</si>
  <si>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</si>
  <si>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</si>
  <si>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</si>
  <si>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</si>
  <si>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</si>
  <si>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</si>
  <si>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</si>
  <si>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</si>
  <si>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</si>
  <si>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</si>
  <si>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</si>
  <si>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</si>
  <si>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</si>
  <si>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</si>
  <si>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</si>
  <si>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</si>
  <si>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</si>
  <si>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</si>
  <si>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</si>
  <si>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</si>
  <si>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</si>
  <si>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</si>
  <si>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</si>
  <si>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</si>
  <si>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</si>
  <si>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</si>
  <si>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</si>
  <si>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</si>
  <si>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</si>
  <si>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</si>
  <si>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</si>
  <si>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</si>
  <si>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</si>
  <si>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</si>
  <si>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</si>
  <si>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</si>
  <si>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</si>
  <si>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</si>
  <si>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</si>
  <si>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</si>
  <si>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</si>
  <si>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</si>
  <si>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</si>
  <si>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</si>
  <si>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</si>
  <si>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</si>
  <si>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</si>
  <si>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</si>
  <si>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</si>
  <si>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</si>
  <si>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</si>
  <si>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</si>
  <si>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</si>
  <si>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</si>
  <si>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</si>
  <si>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</si>
  <si>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</si>
  <si>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</si>
  <si>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</si>
  <si>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</si>
  <si>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</si>
  <si>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</si>
  <si>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</si>
  <si>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</si>
  <si>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</si>
  <si>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</si>
  <si>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</si>
  <si>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</si>
  <si>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</si>
  <si>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</si>
  <si>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</si>
  <si>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</si>
  <si>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</si>
  <si>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</si>
  <si>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</si>
  <si>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</si>
  <si>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</si>
  <si>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</si>
  <si>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</si>
  <si>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</si>
  <si>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</si>
  <si>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</si>
  <si>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</si>
  <si>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</si>
  <si>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</si>
  <si>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</si>
  <si>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</si>
  <si>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</si>
  <si>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</si>
  <si>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</si>
  <si>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</si>
  <si>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</si>
  <si>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</si>
  <si>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</si>
  <si>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</si>
  <si>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</si>
  <si>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</si>
  <si>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</si>
  <si>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</si>
  <si>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</si>
  <si>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</si>
  <si>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</si>
  <si>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</si>
  <si>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</si>
  <si>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</si>
  <si>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</si>
  <si>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</si>
  <si>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</si>
  <si>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</si>
  <si>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</si>
  <si>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</si>
  <si>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</si>
  <si>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</si>
  <si>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</si>
  <si>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</si>
  <si>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</si>
  <si>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</si>
  <si>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</si>
  <si>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</si>
  <si>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</si>
  <si>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</si>
  <si>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</si>
  <si>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</si>
  <si>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</si>
  <si>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</si>
  <si>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</si>
  <si>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</si>
  <si>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</si>
  <si>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</si>
  <si>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</si>
  <si>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</si>
  <si>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</si>
  <si>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</si>
  <si>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</si>
  <si>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</si>
  <si>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</si>
  <si>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</si>
  <si>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</si>
  <si>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</si>
  <si>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</si>
  <si>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</si>
  <si>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</si>
  <si>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</si>
  <si>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</si>
  <si>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</si>
  <si>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</si>
  <si>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</si>
  <si>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</si>
  <si>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</si>
  <si>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</si>
  <si>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</si>
  <si>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</si>
  <si>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</si>
  <si>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</si>
  <si>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</si>
  <si>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</si>
  <si>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</si>
  <si>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</si>
  <si>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</si>
  <si>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</si>
  <si>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</si>
  <si>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</si>
  <si>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</si>
  <si>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</si>
  <si>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</si>
  <si>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</si>
  <si>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</si>
  <si>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</si>
  <si>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</si>
  <si>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</si>
  <si>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</si>
  <si>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</si>
  <si>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</si>
  <si>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</si>
  <si>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</si>
  <si>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</si>
  <si>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</si>
  <si>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</si>
  <si>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</si>
  <si>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</si>
  <si>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</si>
  <si>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</si>
  <si>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</si>
  <si>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</si>
  <si>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</si>
  <si>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</si>
  <si>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</si>
  <si>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</si>
  <si>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</si>
  <si>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</si>
  <si>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</si>
  <si>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</si>
  <si>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</si>
  <si>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</si>
  <si>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</si>
  <si>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</si>
  <si>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</si>
  <si>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</si>
  <si>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</si>
  <si>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</si>
  <si>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</si>
  <si>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</si>
  <si>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</si>
  <si>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</si>
  <si>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</si>
  <si>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</si>
  <si>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</si>
  <si>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</si>
  <si>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</si>
  <si>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</si>
  <si>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</si>
  <si>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</si>
  <si>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</si>
  <si>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</si>
  <si>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</si>
  <si>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</si>
  <si>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</si>
  <si>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</si>
  <si>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</si>
  <si>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</si>
  <si>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</si>
  <si>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</si>
  <si>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</si>
  <si>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</si>
  <si>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</si>
  <si>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</si>
  <si>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</si>
  <si>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</si>
  <si>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</si>
  <si>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</si>
  <si>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</si>
  <si>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</si>
  <si>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</si>
  <si>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</si>
  <si>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</si>
  <si>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</si>
  <si>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</si>
  <si>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</si>
  <si>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</si>
  <si>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</si>
  <si>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</si>
  <si>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</si>
  <si>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</si>
  <si>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</si>
  <si>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</si>
  <si>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</si>
  <si>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</si>
  <si>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</si>
  <si>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</si>
  <si>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</si>
  <si>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</si>
  <si>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</si>
  <si>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</si>
  <si>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</si>
  <si>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</si>
  <si>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</si>
  <si>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</si>
  <si>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</si>
  <si>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</si>
  <si>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</si>
  <si>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</si>
  <si>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</si>
  <si>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</si>
  <si>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</si>
  <si>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</si>
  <si>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</si>
  <si>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</si>
  <si>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</si>
  <si>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</si>
  <si>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</si>
  <si>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</si>
  <si>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</si>
  <si>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</si>
  <si>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</si>
  <si>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</si>
  <si>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</si>
  <si>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</si>
  <si>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</si>
  <si>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</si>
  <si>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</si>
  <si>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</si>
  <si>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</si>
  <si>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</si>
  <si>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</si>
  <si>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</si>
  <si>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</si>
  <si>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</si>
  <si>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</si>
  <si>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</si>
  <si>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</si>
  <si>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</si>
  <si>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</si>
  <si>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</si>
  <si>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</si>
  <si>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</si>
  <si>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</si>
  <si>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</si>
  <si>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</si>
  <si>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</si>
  <si>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</si>
  <si>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</si>
  <si>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</si>
  <si>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</si>
  <si>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</si>
  <si>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</si>
  <si>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</si>
  <si>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</si>
  <si>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</si>
  <si>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</si>
  <si>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</si>
  <si>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</si>
  <si>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</si>
  <si>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</si>
  <si>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</si>
  <si>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</si>
  <si>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</si>
  <si>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</si>
  <si>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</si>
  <si>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</si>
  <si>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</si>
  <si>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</si>
  <si>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</si>
  <si>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</si>
  <si>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</si>
  <si>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</si>
  <si>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</si>
  <si>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</si>
  <si>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</si>
  <si>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</si>
  <si>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</si>
  <si>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</si>
  <si>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</si>
  <si>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</si>
  <si>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</si>
  <si>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</si>
  <si>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</si>
  <si>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</si>
  <si>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</si>
  <si>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</si>
  <si>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</si>
  <si>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</si>
  <si>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</si>
  <si>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</si>
  <si>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</si>
  <si>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</si>
  <si>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</si>
  <si>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</si>
  <si>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</si>
  <si>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</si>
  <si>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</si>
  <si>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</si>
  <si>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</si>
  <si>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</si>
  <si>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</si>
  <si>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</si>
  <si>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</si>
  <si>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</si>
  <si>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</si>
  <si>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</si>
  <si>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</si>
  <si>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</si>
  <si>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</si>
  <si>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</si>
  <si>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</si>
  <si>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</si>
  <si>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</si>
  <si>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</si>
  <si>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</si>
  <si>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</si>
  <si>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</si>
  <si>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</si>
  <si>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</si>
  <si>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</si>
  <si>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</si>
  <si>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</si>
  <si>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</si>
  <si>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</si>
  <si>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</si>
  <si>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</si>
  <si>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</si>
  <si>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</si>
  <si>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</si>
  <si>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</si>
  <si>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</si>
  <si>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</si>
  <si>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</si>
  <si>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</si>
  <si>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</si>
  <si>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</si>
  <si>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</si>
  <si>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</si>
  <si>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</si>
  <si>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</si>
  <si>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</si>
  <si>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</si>
  <si>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</si>
  <si>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</si>
  <si>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</si>
  <si>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</si>
  <si>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</si>
  <si>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</si>
  <si>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</si>
  <si>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</si>
  <si>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</si>
  <si>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</si>
  <si>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</si>
  <si>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</si>
  <si>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</si>
  <si>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</si>
  <si>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</si>
  <si>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</si>
  <si>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</si>
  <si>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</si>
  <si>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</si>
  <si>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</si>
  <si>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</si>
  <si>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</si>
  <si>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</si>
  <si>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</si>
  <si>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</si>
  <si>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</si>
  <si>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</si>
  <si>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</si>
  <si>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</si>
  <si>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</si>
  <si>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</si>
  <si>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</si>
  <si>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</si>
  <si>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</si>
  <si>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</si>
  <si>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</si>
  <si>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</si>
  <si>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</si>
  <si>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</si>
  <si>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</si>
  <si>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</si>
  <si>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</si>
  <si>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</si>
  <si>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</si>
  <si>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</si>
  <si>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</si>
  <si>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</si>
  <si>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</si>
  <si>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</si>
  <si>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</si>
  <si>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</si>
  <si>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</si>
  <si>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</si>
  <si>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</si>
  <si>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</si>
  <si>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</si>
  <si>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</si>
  <si>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</si>
  <si>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</si>
  <si>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</si>
  <si>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</si>
  <si>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</si>
  <si>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</si>
  <si>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</si>
  <si>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</si>
  <si>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</si>
  <si>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</si>
  <si>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</si>
  <si>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</si>
  <si>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</si>
  <si>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</si>
  <si>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</si>
  <si>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</si>
  <si>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</si>
  <si>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</si>
  <si>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</si>
  <si>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</si>
  <si>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</si>
  <si>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</si>
  <si>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</si>
  <si>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</si>
  <si>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</si>
  <si>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</si>
  <si>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</si>
  <si>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</si>
  <si>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</si>
  <si>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</si>
  <si>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</si>
  <si>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</si>
  <si>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</si>
  <si>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</si>
  <si>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</si>
  <si>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</si>
  <si>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</si>
  <si>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</si>
  <si>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</si>
  <si>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</si>
  <si>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</si>
  <si>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</si>
  <si>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</si>
  <si>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</si>
  <si>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</si>
  <si>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</si>
  <si>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</si>
  <si>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</si>
  <si>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</si>
  <si>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</si>
  <si>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</si>
  <si>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</si>
  <si>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</si>
  <si>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</si>
  <si>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</si>
  <si>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</si>
  <si>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</si>
  <si>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</si>
  <si>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</si>
  <si>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</si>
  <si>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</si>
  <si>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</si>
  <si>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</si>
  <si>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</si>
  <si>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</si>
  <si>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</si>
  <si>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</si>
  <si>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</si>
  <si>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</si>
  <si>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</si>
  <si>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</si>
  <si>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</si>
  <si>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</si>
  <si>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</si>
  <si>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</si>
  <si>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</si>
  <si>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</si>
  <si>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</si>
  <si>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</si>
  <si>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</si>
  <si>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</si>
  <si>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</si>
  <si>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</si>
  <si>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</si>
  <si>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</si>
  <si>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</si>
  <si>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</si>
  <si>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</si>
  <si>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</si>
  <si>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</si>
  <si>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</si>
  <si>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</si>
  <si>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</si>
  <si>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</si>
  <si>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</si>
  <si>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</si>
  <si>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</si>
  <si>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</si>
  <si>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</si>
  <si>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</si>
  <si>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</si>
  <si>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</si>
  <si>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</si>
  <si>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</si>
  <si>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</si>
  <si>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</si>
  <si>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</si>
  <si>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</si>
  <si>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</si>
  <si>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</si>
  <si>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</si>
  <si>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</si>
  <si>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</si>
  <si>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</si>
  <si>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</si>
  <si>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</si>
  <si>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</si>
  <si>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</si>
  <si>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</si>
  <si>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</si>
  <si>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</si>
  <si>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</si>
  <si>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</si>
  <si>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</si>
  <si>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</si>
  <si>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</si>
  <si>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</si>
  <si>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</si>
  <si>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</si>
  <si>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</si>
  <si>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</si>
  <si>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</si>
  <si>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</si>
  <si>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</si>
  <si>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</si>
  <si>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</si>
  <si>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</si>
  <si>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</si>
  <si>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</si>
  <si>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</si>
  <si>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</si>
  <si>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</si>
  <si>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</si>
  <si>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</si>
  <si>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</si>
  <si>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</si>
  <si>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</si>
  <si>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</si>
  <si>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</si>
  <si>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</si>
  <si>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</si>
  <si>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</si>
  <si>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</si>
  <si>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</si>
  <si>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</si>
  <si>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</si>
  <si>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</si>
  <si>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</si>
  <si>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</si>
  <si>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</si>
  <si>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</si>
  <si>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</si>
  <si>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</si>
  <si>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</si>
  <si>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</si>
  <si>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</si>
  <si>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</si>
  <si>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</si>
  <si>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</si>
  <si>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</si>
  <si>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</si>
  <si>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</si>
  <si>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</si>
  <si>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</si>
  <si>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</si>
  <si>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</si>
  <si>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</si>
  <si>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</si>
  <si>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</si>
  <si>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</si>
  <si>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</si>
  <si>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</si>
  <si>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</si>
  <si>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</si>
  <si>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</si>
  <si>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</si>
  <si>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</si>
  <si>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</si>
  <si>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</si>
  <si>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</si>
  <si>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</si>
  <si>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</si>
  <si>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</si>
  <si>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</si>
  <si>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</si>
  <si>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</si>
  <si>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</si>
  <si>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</si>
  <si>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</si>
  <si>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</si>
  <si>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</si>
  <si>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</si>
  <si>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</si>
  <si>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</si>
  <si>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</si>
  <si>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</si>
  <si>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</si>
  <si>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</si>
  <si>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</si>
  <si>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</si>
  <si>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</si>
  <si>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</si>
  <si>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</si>
  <si>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</si>
  <si>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</si>
  <si>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</si>
  <si>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</si>
  <si>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</si>
  <si>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</si>
  <si>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</si>
  <si>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</si>
  <si>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</si>
  <si>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</si>
  <si>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</si>
  <si>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</si>
  <si>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</si>
  <si>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</si>
  <si>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</si>
  <si>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</si>
  <si>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</si>
  <si>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</si>
  <si>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</si>
  <si>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</si>
  <si>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</si>
  <si>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</si>
  <si>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</si>
  <si>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</si>
  <si>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</si>
  <si>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</si>
  <si>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</si>
  <si>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</si>
  <si>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</si>
  <si>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</si>
  <si>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</si>
  <si>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</si>
  <si>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</si>
  <si>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</si>
  <si>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</si>
  <si>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</si>
  <si>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</si>
  <si>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</si>
  <si>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</si>
  <si>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</si>
  <si>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</si>
  <si>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</si>
  <si>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</si>
  <si>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</si>
  <si>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</si>
  <si>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</si>
  <si>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</si>
  <si>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</si>
  <si>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</si>
  <si>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</si>
  <si>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</si>
  <si>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</si>
  <si>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</si>
  <si>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</si>
  <si>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</si>
  <si>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</si>
  <si>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</si>
  <si>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</si>
  <si>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</si>
  <si>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</si>
  <si>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</si>
  <si>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</si>
  <si>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</si>
  <si>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</si>
  <si>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</si>
  <si>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</si>
  <si>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</si>
  <si>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</si>
  <si>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</si>
  <si>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</si>
  <si>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</si>
  <si>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</si>
  <si>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</si>
  <si>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</si>
  <si>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</si>
  <si>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</si>
  <si>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</si>
  <si>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</si>
  <si>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</si>
  <si>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</si>
  <si>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</si>
  <si>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</si>
  <si>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</si>
  <si>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</si>
  <si>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</si>
  <si>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</si>
  <si>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</si>
  <si>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</si>
  <si>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</si>
  <si>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</si>
  <si>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</si>
  <si>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</si>
  <si>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</si>
  <si>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</si>
  <si>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</si>
  <si>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</si>
  <si>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</si>
  <si>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</si>
  <si>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</si>
  <si>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</si>
  <si>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</si>
  <si>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</si>
  <si>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</si>
  <si>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</si>
  <si>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</si>
  <si>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</si>
  <si>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</si>
  <si>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</si>
  <si>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</si>
  <si>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</si>
  <si>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</si>
  <si>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</si>
  <si>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</si>
  <si>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</si>
  <si>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</si>
  <si>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</si>
  <si>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</si>
  <si>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</si>
  <si>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</si>
  <si>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</si>
  <si>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</si>
  <si>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</si>
  <si>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</si>
  <si>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</si>
  <si>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</si>
  <si>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</si>
  <si>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</si>
  <si>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</si>
  <si>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</si>
  <si>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</si>
  <si>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</si>
  <si>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</si>
  <si>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</si>
  <si>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</si>
  <si>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</si>
  <si>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</si>
  <si>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</si>
  <si>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</si>
  <si>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</si>
  <si>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</si>
  <si>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</si>
  <si>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</si>
  <si>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</si>
  <si>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</si>
  <si>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</si>
  <si>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</si>
  <si>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</si>
  <si>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</si>
  <si>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</si>
  <si>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</si>
  <si>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</si>
  <si>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</si>
  <si>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</si>
  <si>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</si>
  <si>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</si>
  <si>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</si>
  <si>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</si>
  <si>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</si>
  <si>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</si>
  <si>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</si>
  <si>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</si>
  <si>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</si>
  <si>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</si>
  <si>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</si>
  <si>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</si>
  <si>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</si>
  <si>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</si>
  <si>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</si>
  <si>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</si>
  <si>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</si>
  <si>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</si>
  <si>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</si>
  <si>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</si>
  <si>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</si>
  <si>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</si>
  <si>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</si>
  <si>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</si>
  <si>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</si>
  <si>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</si>
  <si>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</si>
  <si>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</si>
  <si>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</si>
  <si>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</si>
  <si>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</si>
  <si>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</si>
  <si>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</si>
  <si>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</si>
  <si>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</si>
  <si>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</si>
  <si>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</si>
  <si>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</si>
  <si>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</si>
  <si>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</si>
  <si>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</si>
  <si>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</si>
  <si>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</si>
  <si>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</si>
  <si>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</si>
  <si>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</si>
  <si>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</si>
  <si>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</si>
  <si>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</si>
  <si>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</si>
  <si>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</si>
  <si>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</si>
  <si>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</si>
  <si>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</si>
  <si>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</si>
  <si>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</si>
  <si>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</si>
  <si>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</si>
  <si>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</si>
  <si>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</si>
  <si>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</si>
  <si>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</si>
  <si>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</si>
  <si>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</si>
  <si>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</si>
  <si>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</si>
  <si>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</si>
  <si>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</si>
  <si>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</si>
  <si>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</si>
  <si>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</si>
  <si>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</si>
  <si>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</si>
  <si>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</si>
  <si>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</si>
  <si>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</si>
  <si>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</si>
  <si>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</si>
  <si>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</si>
  <si>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</si>
  <si>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</si>
  <si>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</si>
  <si>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</si>
  <si>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</si>
  <si>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</si>
  <si>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</si>
  <si>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</si>
  <si>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</si>
  <si>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</si>
  <si>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</si>
  <si>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</si>
  <si>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</si>
  <si>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</si>
  <si>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</si>
  <si>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</si>
  <si>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</si>
  <si>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</si>
  <si>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</si>
  <si>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</si>
  <si>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</si>
  <si>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</si>
  <si>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</si>
  <si>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</si>
  <si>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</si>
  <si>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</si>
  <si>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</si>
  <si>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</si>
  <si>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</si>
  <si>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</si>
  <si>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</si>
  <si>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</si>
  <si>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</si>
  <si>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</si>
  <si>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</si>
  <si>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</si>
  <si>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</si>
  <si>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</si>
  <si>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</si>
  <si>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</si>
  <si>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</si>
  <si>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</si>
  <si>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</si>
  <si>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</si>
  <si>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</si>
  <si>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</si>
  <si>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</si>
  <si>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</si>
  <si>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</si>
  <si>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</si>
  <si>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</si>
  <si>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</si>
  <si>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</si>
  <si>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</si>
  <si>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</si>
  <si>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</si>
  <si>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</si>
  <si>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</si>
  <si>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</si>
  <si>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</si>
  <si>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</si>
  <si>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</si>
  <si>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</si>
  <si>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</si>
  <si>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</si>
  <si>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</si>
  <si>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</si>
  <si>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</si>
  <si>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</si>
  <si>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</si>
  <si>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</si>
  <si>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</si>
  <si>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</si>
  <si>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</si>
  <si>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</si>
  <si>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</si>
  <si>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</si>
  <si>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</si>
  <si>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</si>
  <si>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</si>
  <si>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</si>
  <si>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</si>
  <si>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</si>
  <si>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</si>
  <si>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</si>
  <si>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</si>
  <si>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</si>
  <si>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</si>
  <si>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</si>
  <si>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</si>
  <si>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</si>
  <si>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</si>
  <si>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</si>
  <si>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</si>
  <si>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</si>
  <si>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</si>
  <si>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</si>
  <si>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</si>
  <si>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</si>
  <si>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</si>
  <si>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</si>
  <si>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</si>
  <si>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</si>
  <si>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</si>
  <si>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</si>
  <si>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</si>
  <si>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</si>
  <si>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</si>
  <si>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</si>
  <si>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</si>
  <si>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</si>
  <si>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</si>
  <si>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</si>
  <si>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</si>
  <si>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</si>
  <si>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</si>
  <si>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</si>
  <si>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</si>
  <si>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</si>
  <si>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</si>
  <si>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</si>
  <si>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</si>
  <si>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</si>
  <si>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</si>
  <si>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</si>
  <si>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</si>
  <si>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</si>
  <si>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</si>
  <si>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</si>
  <si>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</si>
  <si>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</si>
  <si>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</si>
  <si>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</si>
  <si>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</si>
  <si>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</si>
  <si>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</si>
  <si>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</si>
  <si>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</si>
  <si>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</si>
  <si>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</si>
  <si>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</si>
  <si>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</si>
  <si>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</si>
  <si>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</si>
  <si>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</si>
  <si>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</si>
  <si>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</si>
  <si>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</si>
  <si>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</si>
  <si>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</si>
  <si>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</si>
  <si>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</si>
  <si>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</si>
  <si>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</si>
  <si>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</si>
  <si>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</si>
  <si>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</si>
  <si>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</si>
  <si>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</si>
  <si>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</si>
  <si>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</si>
  <si>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</si>
  <si>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</si>
  <si>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</si>
  <si>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</si>
  <si>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</si>
  <si>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</si>
  <si>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</si>
  <si>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</si>
  <si>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</si>
  <si>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</si>
  <si>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</si>
  <si>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</si>
  <si>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</si>
  <si>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</si>
  <si>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</si>
  <si>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</si>
  <si>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</si>
  <si>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</si>
  <si>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</si>
  <si>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</si>
  <si>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</si>
  <si>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</si>
  <si>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</si>
  <si>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</si>
  <si>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</si>
  <si>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</si>
  <si>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</si>
  <si>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</si>
  <si>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</si>
  <si>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</si>
  <si>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</si>
  <si>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</si>
  <si>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</si>
  <si>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</si>
  <si>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</si>
  <si>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</si>
  <si>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</si>
  <si>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</si>
  <si>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</si>
  <si>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</si>
  <si>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</si>
  <si>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</si>
  <si>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</si>
  <si>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</si>
  <si>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</si>
  <si>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</si>
  <si>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</si>
  <si>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</si>
  <si>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</si>
  <si>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</si>
  <si>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</si>
  <si>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</si>
  <si>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</si>
  <si>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</si>
  <si>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</si>
  <si>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</si>
  <si>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</si>
  <si>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</si>
  <si>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</si>
  <si>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</si>
  <si>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</si>
  <si>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</si>
  <si>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</si>
  <si>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</si>
  <si>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</si>
  <si>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</si>
  <si>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</si>
  <si>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</si>
  <si>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</si>
  <si>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</si>
  <si>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</si>
  <si>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</si>
  <si>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</si>
  <si>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</si>
  <si>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</si>
  <si>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</si>
  <si>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</si>
  <si>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</si>
  <si>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</si>
  <si>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</si>
  <si>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</si>
  <si>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</si>
  <si>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</si>
  <si>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</si>
  <si>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</si>
  <si>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</si>
  <si>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</si>
  <si>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</si>
  <si>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</si>
  <si>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</si>
  <si>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</si>
  <si>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</si>
  <si>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</si>
  <si>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</si>
  <si>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</si>
  <si>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</si>
  <si>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</si>
  <si>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</si>
  <si>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</si>
  <si>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</si>
  <si>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</si>
  <si>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</si>
  <si>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</si>
  <si>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</si>
  <si>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</si>
  <si>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</si>
  <si>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</si>
  <si>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</si>
  <si>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</si>
  <si>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</si>
  <si>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</si>
  <si>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</si>
  <si>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</si>
  <si>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</si>
  <si>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</si>
  <si>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</si>
  <si>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</si>
  <si>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</si>
  <si>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</si>
  <si>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</si>
  <si>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</si>
  <si>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</si>
  <si>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</si>
  <si>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</si>
  <si>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</si>
  <si>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</si>
  <si>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</si>
  <si>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</si>
  <si>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</si>
  <si>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</si>
  <si>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</si>
  <si>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</si>
  <si>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</si>
  <si>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</si>
  <si>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</si>
  <si>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</si>
  <si>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</si>
  <si>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</si>
  <si>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</si>
  <si>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</si>
  <si>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</si>
  <si>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</si>
  <si>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</si>
  <si>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</si>
  <si>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</si>
  <si>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</si>
  <si>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</si>
  <si>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</si>
  <si>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</si>
  <si>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</si>
  <si>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</si>
  <si>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</si>
  <si>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</si>
  <si>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</si>
  <si>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</si>
  <si>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</si>
  <si>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</si>
  <si>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</si>
  <si>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</si>
  <si>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</si>
  <si>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</si>
  <si>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</si>
  <si>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</si>
  <si>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</si>
  <si>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</si>
  <si>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</si>
  <si>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</si>
  <si>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</si>
  <si>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</si>
  <si>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</si>
  <si>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</si>
  <si>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</si>
  <si>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</si>
  <si>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</si>
  <si>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</si>
  <si>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</si>
  <si>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</si>
  <si>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</si>
  <si>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</si>
  <si>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</si>
  <si>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</si>
  <si>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</si>
  <si>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</si>
  <si>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</si>
  <si>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</si>
  <si>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</si>
  <si>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</si>
  <si>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</si>
  <si>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</si>
  <si>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</si>
  <si>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</si>
  <si>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</si>
  <si>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</si>
  <si>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</si>
  <si>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</si>
  <si>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</si>
  <si>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</si>
  <si>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</si>
  <si>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</si>
  <si>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</si>
  <si>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</si>
  <si>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</si>
  <si>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</si>
  <si>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</si>
  <si>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</si>
  <si>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</si>
  <si>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</si>
  <si>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</si>
  <si>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</si>
  <si>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</si>
  <si>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</si>
  <si>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</si>
  <si>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</si>
  <si>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</si>
  <si>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</si>
  <si>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</si>
  <si>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</si>
  <si>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</si>
  <si>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</si>
  <si>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</si>
  <si>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</si>
  <si>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</si>
  <si>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</si>
  <si>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</si>
  <si>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</si>
  <si>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</si>
  <si>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</si>
  <si>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</si>
  <si>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</si>
  <si>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</si>
  <si>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</si>
  <si>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</si>
  <si>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</si>
  <si>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</si>
  <si>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</si>
  <si>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</si>
  <si>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</si>
  <si>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</si>
  <si>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</si>
  <si>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</si>
  <si>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</si>
  <si>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</si>
  <si>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</si>
  <si>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</si>
  <si>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</si>
  <si>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</si>
  <si>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</si>
  <si>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</si>
  <si>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</si>
  <si>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</si>
  <si>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</si>
  <si>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</si>
  <si>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</si>
  <si>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</si>
  <si>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</si>
  <si>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</si>
  <si>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</si>
  <si>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</si>
  <si>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</si>
  <si>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</si>
  <si>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</si>
  <si>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</si>
  <si>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</si>
  <si>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</si>
  <si>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</si>
  <si>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</si>
  <si>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</si>
  <si>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</si>
  <si>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</si>
  <si>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</si>
  <si>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</si>
  <si>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</si>
  <si>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</si>
  <si>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</si>
  <si>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</si>
  <si>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</si>
  <si>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</si>
  <si>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</si>
  <si>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</si>
  <si>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</si>
  <si>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</si>
  <si>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</si>
  <si>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</si>
  <si>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</si>
  <si>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</si>
  <si>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</si>
  <si>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</si>
  <si>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</si>
  <si>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</si>
  <si>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</si>
  <si>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</si>
  <si>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</si>
  <si>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</si>
  <si>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</si>
  <si>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</si>
  <si>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</si>
  <si>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</si>
  <si>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</si>
  <si>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</si>
  <si>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</si>
  <si>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</si>
  <si>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</si>
  <si>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</si>
  <si>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</si>
  <si>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</si>
  <si>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</si>
  <si>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</si>
  <si>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</si>
  <si>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</si>
  <si>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</si>
  <si>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</si>
  <si>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</si>
  <si>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</si>
  <si>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</si>
  <si>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</si>
  <si>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</si>
  <si>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</si>
  <si>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</si>
  <si>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</si>
  <si>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</si>
  <si>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</si>
  <si>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</si>
  <si>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</si>
  <si>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</si>
  <si>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</si>
  <si>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</si>
  <si>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</si>
  <si>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</si>
  <si>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</si>
  <si>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</si>
  <si>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</si>
  <si>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</si>
  <si>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</si>
  <si>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</si>
  <si>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</si>
  <si>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</si>
  <si>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</si>
  <si>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</si>
  <si>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</si>
  <si>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</si>
  <si>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</si>
  <si>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</si>
  <si>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</si>
  <si>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</si>
  <si>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</si>
  <si>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</si>
  <si>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</si>
  <si>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</si>
  <si>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</si>
  <si>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</si>
  <si>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</si>
  <si>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</si>
  <si>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</si>
  <si>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</si>
  <si>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</si>
  <si>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</si>
  <si>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</si>
  <si>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</si>
  <si>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</si>
  <si>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</si>
  <si>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</si>
  <si>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</si>
  <si>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</si>
  <si>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</si>
  <si>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</si>
  <si>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</si>
  <si>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</si>
  <si>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</si>
  <si>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</si>
  <si>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</si>
  <si>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</si>
  <si>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</si>
  <si>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</si>
  <si>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</si>
  <si>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</si>
  <si>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</si>
  <si>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</si>
  <si>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</si>
  <si>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</si>
  <si>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</si>
  <si>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</si>
  <si>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</si>
  <si>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</si>
  <si>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</si>
  <si>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</si>
  <si>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</si>
  <si>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</si>
  <si>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</si>
  <si>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</si>
  <si>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</si>
  <si>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</si>
  <si>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</si>
  <si>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</si>
  <si>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</si>
  <si>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</si>
  <si>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</si>
  <si>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</si>
  <si>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</si>
  <si>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</si>
  <si>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</si>
  <si>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</si>
  <si>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</si>
  <si>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</si>
  <si>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</si>
  <si>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</si>
  <si>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</si>
  <si>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</si>
  <si>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</si>
  <si>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</si>
  <si>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</si>
  <si>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</si>
  <si>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</si>
  <si>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</si>
  <si>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</si>
  <si>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</si>
  <si>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</si>
  <si>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</si>
  <si>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</si>
  <si>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</si>
  <si>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</si>
  <si>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</si>
  <si>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</si>
  <si>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</si>
  <si>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</si>
  <si>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</si>
  <si>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</si>
  <si>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</si>
  <si>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</si>
  <si>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</si>
  <si>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</si>
  <si>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</si>
  <si>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</si>
  <si>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</si>
  <si>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</si>
  <si>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</si>
  <si>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</si>
  <si>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</si>
  <si>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</si>
  <si>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</si>
  <si>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</si>
  <si>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</si>
  <si>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</si>
  <si>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</si>
  <si>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</si>
  <si>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</si>
  <si>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</si>
  <si>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</si>
  <si>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</si>
  <si>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</si>
  <si>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</si>
  <si>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</si>
  <si>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</si>
  <si>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</si>
  <si>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</si>
  <si>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</si>
  <si>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</si>
  <si>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</si>
  <si>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</si>
  <si>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</si>
  <si>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</si>
  <si>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</si>
  <si>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</si>
  <si>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</si>
  <si>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</si>
  <si>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</si>
  <si>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</si>
  <si>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</si>
  <si>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</si>
  <si>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</si>
  <si>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</si>
  <si>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</si>
  <si>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</si>
  <si>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</si>
  <si>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</si>
  <si>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</si>
  <si>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</si>
  <si>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</si>
  <si>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</si>
  <si>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</si>
  <si>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</si>
  <si>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</si>
  <si>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</si>
  <si>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</si>
  <si>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</si>
  <si>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</si>
  <si>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</si>
  <si>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</si>
  <si>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</si>
  <si>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</si>
  <si>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</si>
  <si>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</si>
  <si>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</si>
  <si>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</si>
  <si>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</si>
  <si>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</si>
  <si>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</si>
  <si>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</si>
  <si>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</si>
  <si>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</si>
  <si>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</si>
  <si>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</si>
  <si>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</si>
  <si>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</si>
  <si>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</si>
  <si>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</si>
  <si>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</si>
  <si>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</si>
  <si>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</si>
  <si>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</si>
  <si>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</si>
  <si>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</si>
  <si>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</si>
  <si>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</si>
  <si>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</si>
  <si>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</si>
  <si>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</si>
  <si>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</si>
  <si>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</si>
  <si>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</si>
  <si>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</si>
  <si>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</si>
  <si>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</si>
  <si>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</si>
  <si>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</si>
  <si>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</si>
  <si>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</si>
  <si>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</si>
  <si>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</si>
  <si>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</si>
  <si>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</si>
  <si>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</si>
  <si>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</si>
  <si>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</si>
  <si>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</si>
  <si>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</si>
  <si>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</si>
  <si>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</si>
  <si>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</si>
  <si>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</si>
  <si>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</si>
  <si>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</si>
  <si>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</si>
  <si>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</si>
  <si>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</si>
  <si>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</si>
  <si>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</si>
  <si>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</si>
  <si>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</si>
  <si>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</si>
  <si>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</si>
  <si>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</si>
  <si>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</si>
  <si>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</si>
  <si>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</si>
  <si>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</si>
  <si>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</si>
  <si>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</si>
  <si>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</si>
  <si>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</si>
  <si>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</si>
  <si>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</si>
  <si>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</si>
  <si>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</si>
  <si>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</si>
  <si>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</si>
  <si>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</si>
  <si>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</si>
  <si>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</si>
  <si>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</si>
  <si>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</si>
  <si>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</si>
  <si>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</si>
  <si>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</si>
  <si>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</si>
  <si>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</si>
  <si>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</si>
  <si>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</si>
  <si>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</si>
  <si>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</si>
  <si>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</si>
  <si>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</si>
  <si>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</si>
  <si>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</si>
  <si>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</si>
  <si>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</si>
  <si>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</si>
  <si>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</si>
  <si>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</si>
  <si>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</si>
  <si>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</si>
  <si>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</si>
  <si>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</si>
  <si>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</si>
  <si>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</si>
  <si>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</si>
  <si>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</si>
  <si>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</si>
  <si>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</si>
  <si>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</si>
  <si>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</si>
  <si>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</si>
  <si>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</si>
  <si>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</si>
  <si>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</si>
  <si>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</si>
  <si>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</si>
  <si>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</si>
  <si>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</si>
  <si>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</si>
  <si>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</si>
  <si>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</si>
  <si>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</si>
  <si>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</si>
  <si>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</si>
  <si>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</si>
  <si>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</si>
  <si>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</si>
  <si>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</si>
  <si>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</si>
  <si>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</si>
  <si>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</si>
  <si>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</si>
  <si>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</si>
  <si>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</si>
  <si>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</si>
  <si>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</si>
  <si>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</si>
  <si>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</si>
  <si>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</si>
  <si>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</si>
  <si>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</si>
  <si>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</si>
  <si>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</si>
  <si>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</si>
  <si>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</si>
  <si>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</si>
  <si>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</si>
  <si>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</si>
  <si>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</si>
  <si>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</si>
  <si>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</si>
  <si>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</si>
  <si>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</si>
  <si>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</si>
  <si>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</si>
  <si>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</si>
  <si>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</si>
  <si>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</si>
  <si>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</si>
  <si>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</si>
  <si>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</si>
  <si>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</si>
  <si>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</si>
  <si>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</si>
  <si>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</si>
  <si>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</si>
  <si>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</si>
  <si>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</si>
  <si>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</si>
  <si>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</si>
  <si>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</si>
  <si>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</si>
  <si>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</si>
  <si>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</si>
  <si>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</si>
  <si>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</si>
  <si>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</si>
  <si>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</si>
  <si>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</si>
  <si>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</si>
  <si>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</si>
  <si>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</si>
  <si>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</si>
  <si>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</si>
  <si>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</si>
  <si>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</si>
  <si>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</si>
  <si>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</si>
  <si>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</si>
  <si>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</si>
  <si>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</si>
  <si>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</si>
  <si>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</si>
  <si>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</si>
  <si>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</si>
  <si>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</si>
  <si>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</si>
  <si>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</si>
  <si>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</si>
  <si>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</si>
  <si>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</si>
  <si>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</si>
  <si>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</si>
  <si>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</si>
  <si>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</si>
  <si>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</si>
  <si>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</si>
  <si>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</si>
  <si>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</si>
  <si>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</si>
  <si>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</si>
  <si>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</si>
  <si>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</si>
  <si>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</si>
  <si>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</si>
  <si>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</si>
  <si>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</si>
  <si>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</si>
  <si>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</si>
  <si>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</si>
  <si>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</si>
  <si>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</si>
  <si>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</si>
  <si>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</si>
  <si>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</si>
  <si>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</si>
  <si>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</si>
  <si>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</si>
  <si>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</si>
  <si>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</si>
  <si>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</si>
  <si>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</si>
  <si>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</si>
  <si>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</si>
  <si>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</si>
  <si>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</si>
  <si>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</si>
  <si>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</si>
  <si>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</si>
  <si>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</si>
  <si>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</si>
  <si>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</si>
  <si>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</si>
  <si>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</si>
  <si>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</si>
  <si>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</si>
  <si>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</si>
  <si>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</si>
  <si>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</si>
  <si>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</si>
  <si>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</si>
  <si>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</si>
  <si>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</si>
  <si>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</si>
  <si>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</si>
  <si>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</si>
  <si>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</si>
  <si>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</si>
  <si>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</si>
  <si>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</si>
  <si>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</si>
  <si>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</si>
  <si>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</si>
  <si>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</si>
  <si>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</si>
  <si>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</si>
  <si>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</si>
  <si>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</si>
  <si>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</si>
  <si>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</si>
  <si>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</si>
  <si>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</si>
  <si>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</si>
  <si>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</si>
  <si>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</si>
  <si>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</si>
  <si>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</si>
  <si>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</si>
  <si>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</si>
  <si>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</si>
  <si>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</si>
  <si>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</si>
  <si>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</si>
  <si>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</si>
  <si>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</si>
  <si>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</si>
  <si>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</si>
  <si>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</si>
  <si>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</si>
  <si>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</si>
  <si>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</si>
  <si>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</si>
  <si>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</si>
  <si>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</si>
  <si>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</si>
  <si>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</si>
  <si>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</si>
  <si>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</si>
  <si>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</si>
  <si>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</si>
  <si>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</si>
  <si>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</si>
  <si>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</si>
  <si>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</si>
  <si>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</si>
  <si>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</si>
  <si>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</si>
  <si>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</si>
  <si>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</si>
  <si>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</si>
  <si>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</si>
  <si>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</si>
  <si>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</si>
  <si>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</si>
  <si>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</si>
  <si>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</si>
  <si>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</si>
  <si>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</si>
  <si>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</si>
  <si>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</si>
  <si>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</si>
  <si>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</si>
  <si>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</si>
  <si>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</si>
  <si>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</si>
  <si>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</si>
  <si>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</si>
  <si>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</si>
  <si>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</si>
  <si>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</si>
  <si>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</si>
  <si>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</si>
  <si>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</si>
  <si>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</si>
  <si>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</si>
  <si>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</si>
  <si>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</si>
  <si>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</si>
  <si>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</si>
  <si>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</si>
  <si>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</si>
  <si>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</si>
  <si>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</si>
  <si>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</si>
  <si>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</si>
  <si>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</si>
  <si>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</si>
  <si>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</si>
  <si>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</si>
  <si>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</si>
  <si>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</si>
  <si>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</si>
  <si>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</si>
  <si>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</si>
  <si>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</si>
  <si>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</si>
  <si>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</si>
  <si>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</si>
  <si>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</si>
  <si>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</si>
  <si>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</si>
  <si>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</si>
  <si>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</si>
  <si>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</si>
  <si>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</si>
  <si>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</si>
  <si>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</si>
  <si>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</si>
  <si>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</si>
  <si>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</si>
  <si>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</si>
  <si>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</si>
  <si>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</si>
  <si>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</si>
  <si>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</si>
  <si>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</si>
  <si>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</si>
  <si>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</si>
  <si>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</si>
  <si>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</si>
  <si>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</si>
  <si>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</si>
  <si>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</si>
  <si>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</si>
  <si>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</si>
  <si>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</si>
  <si>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</si>
  <si>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</si>
  <si>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</si>
  <si>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</si>
  <si>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</si>
  <si>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</si>
  <si>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</si>
  <si>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</si>
  <si>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</si>
  <si>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</si>
  <si>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</si>
  <si>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</si>
  <si>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</si>
  <si>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</si>
  <si>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</si>
  <si>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</si>
  <si>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</si>
  <si>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</si>
  <si>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</si>
  <si>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</si>
  <si>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</si>
  <si>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</si>
  <si>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</si>
  <si>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</si>
  <si>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</si>
  <si>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</si>
  <si>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</si>
  <si>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</si>
  <si>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</si>
  <si>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</si>
  <si>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</si>
  <si>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</si>
  <si>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</si>
  <si>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</si>
  <si>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</si>
  <si>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</si>
  <si>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</si>
  <si>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</si>
  <si>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</si>
  <si>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</si>
  <si>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</si>
  <si>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</si>
  <si>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</si>
  <si>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</si>
  <si>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</si>
  <si>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</si>
  <si>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</si>
  <si>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</si>
  <si>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</si>
  <si>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</si>
  <si>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</si>
  <si>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</si>
  <si>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</si>
  <si>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</si>
  <si>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</si>
  <si>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</si>
  <si>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</si>
  <si>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</si>
  <si>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</si>
  <si>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</si>
  <si>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</si>
  <si>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</si>
  <si>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</si>
  <si>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</si>
  <si>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</si>
  <si>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</si>
  <si>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</si>
  <si>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</si>
  <si>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</si>
  <si>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</si>
  <si>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</si>
  <si>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</si>
  <si>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</si>
  <si>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</si>
  <si>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</si>
  <si>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</si>
  <si>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</si>
  <si>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</si>
  <si>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</si>
  <si>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</si>
  <si>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</si>
  <si>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</si>
  <si>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</si>
  <si>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</si>
  <si>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</si>
  <si>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</si>
  <si>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</si>
  <si>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</si>
  <si>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</si>
  <si>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</si>
  <si>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</si>
  <si>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</si>
  <si>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</si>
  <si>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</si>
  <si>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</si>
  <si>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</si>
  <si>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</si>
  <si>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</si>
  <si>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</si>
  <si>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</si>
  <si>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</si>
  <si>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</si>
  <si>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</si>
  <si>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</si>
  <si>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</si>
  <si>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</si>
  <si>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</si>
  <si>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</si>
  <si>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</si>
  <si>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</si>
  <si>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</si>
  <si>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</si>
  <si>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</si>
  <si>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</si>
  <si>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</si>
  <si>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</si>
  <si>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</si>
  <si>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</si>
  <si>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</si>
  <si>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</si>
  <si>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</si>
  <si>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</si>
  <si>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</si>
  <si>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</si>
  <si>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</si>
  <si>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</si>
  <si>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</si>
  <si>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</si>
  <si>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</si>
  <si>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</si>
  <si>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</si>
  <si>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</si>
  <si>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</si>
  <si>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</si>
  <si>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</si>
  <si>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</si>
  <si>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</si>
  <si>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</si>
  <si>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</si>
  <si>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</si>
  <si>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</si>
  <si>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</si>
  <si>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</si>
  <si>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</si>
  <si>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</si>
  <si>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</si>
  <si>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</si>
  <si>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</si>
  <si>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</si>
  <si>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</si>
  <si>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</si>
  <si>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</si>
  <si>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</si>
  <si>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</si>
  <si>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</si>
  <si>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</si>
  <si>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</si>
  <si>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</si>
  <si>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</si>
  <si>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</si>
  <si>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</si>
  <si>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</si>
  <si>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</si>
  <si>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</si>
  <si>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</si>
  <si>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</si>
  <si>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</si>
  <si>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</si>
  <si>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</si>
  <si>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</si>
  <si>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</si>
  <si>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</si>
  <si>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</si>
  <si>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</si>
  <si>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</si>
  <si>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</si>
  <si>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</si>
  <si>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</si>
  <si>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</si>
  <si>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</si>
  <si>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</si>
  <si>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</si>
  <si>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</si>
  <si>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</si>
  <si>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</si>
  <si>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</si>
  <si>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</si>
  <si>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</si>
  <si>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</si>
  <si>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</si>
  <si>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</si>
  <si>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</si>
  <si>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</si>
  <si>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</si>
  <si>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</si>
  <si>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</si>
  <si>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</si>
  <si>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</si>
  <si>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</si>
  <si>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</si>
  <si>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</si>
  <si>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</si>
  <si>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</si>
  <si>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</si>
  <si>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</si>
  <si>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</si>
  <si>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</si>
  <si>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</si>
  <si>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</si>
  <si>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</si>
  <si>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</si>
  <si>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</si>
  <si>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</si>
  <si>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</si>
  <si>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</si>
  <si>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</si>
  <si>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</si>
  <si>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</si>
  <si>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</si>
  <si>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</si>
  <si>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</si>
  <si>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</si>
  <si>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</si>
  <si>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</si>
  <si>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</si>
  <si>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</si>
  <si>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</si>
  <si>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</si>
  <si>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</si>
  <si>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</si>
  <si>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</si>
  <si>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</si>
  <si>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</si>
  <si>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</si>
  <si>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</si>
  <si>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</si>
  <si>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</si>
  <si>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</si>
  <si>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</si>
  <si>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</si>
  <si>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</si>
  <si>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</si>
  <si>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</si>
  <si>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</si>
  <si>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</si>
  <si>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</si>
  <si>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</si>
  <si>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</si>
  <si>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</si>
  <si>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</si>
  <si>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</si>
  <si>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</si>
  <si>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</si>
  <si>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</si>
  <si>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</si>
  <si>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</si>
  <si>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</si>
  <si>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</si>
  <si>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</si>
  <si>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</si>
  <si>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</si>
  <si>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</si>
  <si>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</si>
  <si>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</si>
  <si>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</si>
  <si>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</si>
  <si>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</si>
  <si>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</si>
  <si>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</si>
  <si>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</si>
  <si>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</si>
  <si>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</si>
  <si>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</si>
  <si>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</si>
  <si>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</si>
  <si>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</si>
  <si>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</si>
  <si>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</si>
  <si>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</si>
  <si>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</si>
  <si>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</si>
  <si>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</si>
  <si>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</si>
  <si>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</si>
  <si>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</si>
  <si>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</si>
  <si>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</si>
  <si>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</si>
  <si>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</si>
  <si>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</si>
  <si>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</si>
  <si>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</si>
  <si>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</si>
  <si>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</si>
  <si>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</si>
  <si>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</si>
  <si>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</si>
  <si>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</si>
  <si>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</si>
  <si>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</si>
  <si>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</si>
  <si>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</si>
  <si>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</si>
  <si>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</si>
  <si>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</si>
  <si>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</si>
  <si>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</si>
  <si>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</si>
  <si>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</si>
  <si>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</si>
  <si>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</si>
  <si>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</si>
  <si>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</si>
  <si>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</si>
  <si>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</si>
  <si>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</si>
  <si>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</si>
  <si>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</si>
  <si>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</si>
  <si>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</si>
  <si>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</si>
  <si>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</si>
  <si>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</si>
  <si>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</si>
  <si>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</si>
  <si>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</si>
  <si>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</si>
  <si>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</si>
  <si>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</si>
  <si>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</si>
  <si>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</si>
  <si>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</si>
  <si>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</si>
  <si>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</si>
  <si>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</si>
  <si>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</si>
  <si>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</si>
  <si>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</si>
  <si>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</si>
  <si>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</si>
  <si>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</si>
  <si>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</si>
  <si>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</si>
  <si>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</si>
  <si>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</si>
  <si>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</si>
  <si>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</si>
  <si>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</si>
  <si>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</si>
  <si>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</si>
  <si>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</si>
  <si>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</si>
  <si>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</si>
  <si>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</si>
  <si>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</si>
  <si>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</si>
  <si>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</si>
  <si>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</si>
  <si>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</si>
  <si>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</si>
  <si>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</si>
  <si>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</si>
  <si>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</si>
  <si>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</si>
  <si>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</si>
  <si>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</si>
  <si>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</si>
  <si>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</si>
  <si>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</si>
  <si>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</si>
  <si>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</si>
  <si>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</si>
  <si>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</si>
  <si>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</si>
  <si>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</si>
  <si>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</si>
  <si>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</si>
  <si>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</si>
  <si>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</si>
  <si>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</si>
  <si>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</si>
  <si>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</si>
  <si>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</si>
  <si>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</si>
  <si>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</si>
  <si>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</si>
  <si>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</si>
  <si>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</si>
  <si>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</si>
  <si>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</si>
  <si>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</si>
  <si>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</si>
  <si>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</si>
  <si>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</si>
  <si>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</si>
  <si>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</si>
  <si>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</si>
  <si>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</si>
  <si>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</si>
  <si>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</si>
  <si>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</si>
  <si>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</si>
  <si>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</si>
  <si>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</si>
  <si>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</si>
  <si>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</si>
  <si>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</si>
  <si>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</si>
  <si>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</si>
  <si>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</si>
  <si>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</si>
  <si>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</si>
  <si>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</si>
  <si>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</si>
  <si>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</si>
  <si>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</si>
  <si>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</si>
  <si>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</si>
  <si>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</si>
  <si>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</si>
  <si>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</si>
  <si>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</si>
  <si>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</si>
  <si>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</si>
  <si>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</si>
  <si>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</si>
  <si>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</si>
  <si>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</si>
  <si>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</si>
  <si>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</si>
  <si>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</si>
  <si>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</si>
  <si>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</si>
  <si>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</si>
  <si>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</si>
  <si>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</si>
  <si>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</si>
  <si>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</si>
  <si>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</si>
  <si>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</si>
  <si>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</si>
  <si>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</si>
  <si>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</si>
  <si>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</si>
  <si>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</si>
  <si>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</si>
  <si>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</si>
  <si>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</si>
  <si>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</si>
  <si>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</si>
  <si>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</si>
  <si>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</si>
  <si>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</si>
  <si>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</si>
  <si>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</si>
  <si>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</si>
  <si>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</si>
  <si>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</si>
  <si>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</si>
  <si>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</si>
  <si>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</si>
  <si>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</si>
  <si>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</si>
  <si>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</si>
  <si>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</si>
  <si>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</si>
  <si>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</si>
  <si>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</si>
  <si>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</si>
  <si>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</si>
  <si>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</si>
  <si>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</si>
  <si>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</si>
  <si>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</si>
  <si>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</si>
  <si>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</si>
  <si>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</si>
  <si>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</si>
  <si>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</si>
  <si>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</si>
  <si>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</si>
  <si>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</si>
  <si>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</si>
  <si>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</si>
  <si>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</si>
  <si>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</si>
  <si>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</si>
  <si>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</si>
  <si>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</si>
  <si>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</si>
  <si>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</si>
  <si>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</si>
  <si>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</si>
  <si>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</si>
  <si>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</si>
  <si>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</si>
  <si>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</si>
  <si>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</si>
  <si>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</si>
  <si>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</si>
  <si>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</si>
  <si>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</si>
  <si>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</si>
  <si>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</si>
  <si>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</si>
  <si>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</si>
  <si>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</si>
  <si>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</si>
  <si>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</si>
  <si>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</si>
  <si>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</si>
  <si>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</si>
  <si>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</si>
  <si>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</si>
  <si>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</si>
  <si>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</si>
  <si>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</si>
  <si>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</si>
  <si>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</si>
  <si>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</si>
  <si>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</si>
  <si>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</si>
  <si>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</si>
  <si>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</si>
  <si>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</si>
  <si>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</si>
  <si>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</si>
  <si>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</si>
  <si>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</si>
  <si>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</si>
  <si>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</si>
  <si>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</si>
  <si>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</si>
  <si>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</si>
  <si>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</si>
  <si>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</si>
  <si>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</si>
  <si>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</si>
  <si>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</si>
  <si>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</si>
  <si>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</si>
  <si>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</si>
  <si>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</si>
  <si>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</si>
  <si>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</si>
  <si>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</si>
  <si>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</si>
  <si>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</si>
  <si>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</si>
  <si>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</si>
  <si>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</si>
  <si>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</si>
  <si>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</si>
  <si>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</si>
  <si>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</si>
  <si>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</si>
  <si>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</si>
  <si>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</si>
  <si>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</si>
  <si>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</si>
  <si>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</si>
  <si>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</si>
  <si>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</si>
  <si>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</si>
  <si>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</si>
  <si>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</si>
  <si>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</si>
  <si>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</si>
  <si>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</si>
  <si>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</si>
  <si>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</si>
  <si>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</si>
  <si>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</si>
  <si>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</si>
  <si>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</si>
  <si>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</si>
  <si>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</si>
  <si>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</si>
  <si>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</si>
  <si>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</si>
  <si>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</si>
  <si>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</si>
  <si>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</si>
  <si>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</si>
  <si>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</si>
  <si>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</si>
  <si>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</si>
  <si>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</si>
  <si>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</si>
  <si>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</si>
  <si>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</si>
  <si>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</si>
  <si>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</si>
  <si>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</si>
  <si>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</si>
  <si>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</si>
  <si>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</si>
  <si>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</si>
  <si>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</si>
  <si>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</si>
  <si>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</si>
  <si>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</si>
  <si>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</si>
  <si>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</si>
  <si>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</si>
  <si>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</si>
  <si>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</si>
  <si>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</si>
  <si>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</si>
  <si>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</si>
  <si>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</si>
  <si>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</si>
  <si>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</si>
  <si>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</si>
  <si>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</si>
  <si>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</si>
  <si>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</si>
  <si>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</si>
  <si>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</si>
  <si>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</si>
  <si>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</si>
  <si>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</si>
  <si>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</si>
  <si>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</si>
  <si>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</si>
  <si>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</si>
  <si>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</si>
  <si>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</si>
  <si>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</si>
  <si>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</si>
  <si>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</si>
  <si>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</si>
  <si>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</si>
  <si>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</si>
  <si>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</si>
  <si>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</si>
  <si>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</si>
  <si>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</si>
  <si>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</si>
  <si>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</si>
  <si>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</si>
  <si>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</si>
  <si>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</si>
  <si>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</si>
  <si>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</si>
  <si>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</si>
  <si>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</si>
  <si>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</si>
  <si>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</si>
  <si>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</si>
  <si>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</si>
  <si>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</si>
  <si>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</si>
  <si>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</si>
  <si>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</si>
  <si>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</si>
  <si>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</si>
  <si>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</si>
  <si>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</si>
  <si>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</si>
  <si>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</si>
  <si>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</si>
  <si>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</si>
  <si>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</si>
  <si>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</si>
  <si>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</si>
  <si>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</si>
  <si>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</si>
  <si>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</si>
  <si>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</si>
  <si>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</si>
  <si>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</si>
  <si>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</si>
  <si>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</si>
  <si>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</si>
  <si>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</si>
  <si>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</si>
  <si>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</si>
  <si>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</si>
  <si>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</si>
  <si>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</si>
  <si>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</si>
  <si>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</si>
  <si>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</si>
  <si>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</si>
  <si>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</si>
  <si>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</si>
  <si>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</si>
  <si>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</si>
  <si>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</si>
  <si>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</si>
  <si>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</si>
  <si>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</si>
  <si>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</si>
  <si>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</si>
  <si>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</si>
  <si>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</si>
  <si>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</si>
  <si>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</si>
  <si>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</si>
  <si>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</si>
  <si>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</si>
  <si>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</si>
  <si>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</si>
  <si>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</si>
  <si>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</si>
  <si>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</si>
  <si>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</si>
  <si>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</si>
  <si>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</si>
  <si>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</si>
  <si>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</si>
  <si>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</si>
  <si>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</si>
  <si>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</si>
  <si>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</si>
  <si>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</si>
  <si>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</si>
  <si>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</si>
  <si>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</si>
  <si>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</si>
  <si>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</si>
  <si>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</si>
  <si>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</si>
  <si>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</si>
  <si>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</si>
  <si>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</si>
  <si>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</si>
  <si>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</si>
  <si>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</si>
  <si>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</si>
  <si>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</si>
  <si>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</si>
  <si>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</si>
  <si>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</si>
  <si>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</si>
  <si>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</si>
  <si>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</si>
  <si>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</si>
  <si>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</si>
  <si>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</si>
  <si>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</si>
  <si>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</si>
  <si>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</si>
  <si>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</si>
  <si>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</si>
  <si>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</si>
  <si>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</si>
  <si>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</si>
  <si>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</si>
  <si>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</si>
  <si>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</si>
  <si>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</si>
  <si>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</si>
  <si>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</si>
  <si>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</si>
  <si>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</si>
  <si>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</si>
  <si>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</si>
  <si>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</si>
  <si>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</si>
  <si>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</si>
  <si>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</si>
  <si>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</si>
  <si>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</si>
  <si>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</si>
  <si>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</si>
  <si>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</si>
  <si>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</si>
  <si>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</si>
  <si>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</si>
  <si>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</si>
  <si>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</si>
  <si>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</si>
  <si>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</si>
  <si>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</si>
  <si>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</si>
  <si>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</si>
  <si>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</si>
  <si>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</si>
  <si>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</si>
  <si>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</si>
  <si>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</si>
  <si>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</si>
  <si>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</si>
  <si>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</si>
  <si>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</si>
  <si>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</si>
  <si>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</si>
  <si>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</si>
  <si>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</si>
  <si>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</si>
  <si>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</si>
  <si>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</si>
  <si>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</si>
  <si>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</si>
  <si>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</si>
  <si>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</si>
  <si>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</si>
  <si>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</si>
  <si>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</si>
  <si>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</si>
  <si>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</si>
  <si>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</si>
  <si>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</si>
  <si>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</si>
  <si>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</si>
  <si>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</si>
  <si>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</si>
  <si>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</si>
  <si>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</si>
  <si>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</si>
  <si>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</si>
  <si>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</si>
  <si>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</si>
  <si>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</si>
  <si>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</si>
  <si>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</si>
  <si>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</si>
  <si>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</si>
  <si>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</si>
  <si>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</si>
  <si>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</si>
  <si>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</si>
  <si>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</si>
  <si>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</si>
  <si>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</si>
  <si>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</si>
  <si>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</si>
  <si>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</si>
  <si>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</si>
  <si>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</si>
  <si>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</si>
  <si>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</si>
  <si>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</si>
  <si>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</si>
  <si>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</si>
  <si>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</si>
  <si>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</si>
  <si>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</si>
  <si>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</si>
  <si>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</si>
  <si>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</si>
  <si>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</si>
  <si>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</si>
  <si>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</si>
  <si>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</si>
  <si>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</si>
  <si>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</si>
  <si>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</si>
  <si>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</si>
  <si>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</si>
  <si>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</si>
  <si>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</si>
  <si>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</si>
  <si>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</si>
  <si>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</si>
  <si>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</si>
  <si>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</si>
  <si>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</si>
  <si>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</si>
  <si>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</si>
  <si>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</si>
  <si>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</si>
  <si>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</si>
  <si>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</si>
  <si>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</si>
  <si>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</si>
  <si>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</si>
  <si>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</si>
  <si>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</si>
  <si>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</si>
  <si>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</si>
  <si>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</si>
  <si>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</si>
  <si>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</si>
  <si>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</si>
  <si>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</si>
  <si>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</si>
  <si>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</si>
  <si>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</si>
  <si>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</si>
  <si>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</si>
  <si>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</si>
  <si>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</si>
  <si>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</si>
  <si>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</si>
  <si>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</si>
  <si>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</si>
  <si>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</si>
  <si>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</si>
  <si>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</si>
  <si>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</si>
  <si>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</si>
  <si>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</si>
  <si>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</si>
  <si>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</si>
  <si>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</si>
  <si>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</si>
  <si>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</si>
  <si>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</si>
  <si>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</si>
  <si>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</si>
  <si>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</si>
  <si>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</si>
  <si>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</si>
  <si>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</si>
  <si>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</si>
  <si>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</si>
  <si>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</si>
  <si>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</si>
  <si>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</si>
  <si>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</si>
  <si>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</si>
  <si>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</si>
  <si>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</si>
  <si>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</si>
  <si>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</si>
  <si>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</si>
  <si>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</si>
  <si>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</si>
  <si>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</si>
  <si>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</si>
  <si>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</si>
  <si>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</si>
  <si>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</si>
  <si>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</si>
  <si>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</si>
  <si>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</si>
  <si>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</si>
  <si>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</si>
  <si>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</si>
  <si>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</si>
  <si>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</si>
  <si>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</si>
  <si>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</si>
  <si>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</si>
  <si>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</si>
  <si>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</si>
  <si>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</si>
  <si>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</si>
  <si>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</si>
  <si>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</si>
  <si>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</si>
  <si>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</si>
  <si>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</si>
  <si>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</si>
  <si>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</si>
  <si>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</si>
  <si>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</si>
  <si>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</si>
  <si>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</si>
  <si>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</si>
  <si>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</si>
  <si>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</si>
  <si>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</si>
  <si>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</si>
  <si>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</si>
  <si>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</si>
  <si>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</si>
  <si>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</si>
  <si>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</si>
  <si>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</si>
  <si>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</si>
  <si>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</si>
  <si>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</si>
  <si>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</si>
  <si>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</si>
  <si>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</si>
  <si>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</si>
  <si>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</si>
  <si>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</si>
  <si>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</si>
  <si>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</si>
  <si>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</si>
  <si>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</si>
  <si>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</si>
  <si>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</si>
  <si>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</si>
  <si>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</si>
  <si>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</si>
  <si>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</si>
  <si>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</si>
  <si>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</si>
  <si>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</si>
  <si>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</si>
  <si>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</si>
  <si>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</si>
  <si>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</si>
  <si>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</si>
  <si>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</si>
  <si>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</si>
  <si>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</si>
  <si>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</si>
  <si>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</si>
  <si>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</si>
  <si>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</si>
  <si>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</si>
  <si>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</si>
  <si>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</si>
  <si>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</si>
  <si>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</si>
  <si>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</si>
  <si>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</si>
  <si>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</si>
  <si>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</si>
  <si>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</si>
  <si>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</si>
  <si>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</si>
  <si>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</si>
  <si>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</si>
  <si>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</si>
  <si>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</si>
  <si>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</si>
  <si>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</si>
  <si>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</si>
  <si>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</si>
  <si>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</si>
  <si>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</si>
  <si>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</si>
  <si>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</si>
  <si>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</si>
  <si>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</si>
  <si>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</si>
  <si>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</si>
  <si>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</si>
  <si>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</si>
  <si>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</si>
  <si>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</si>
  <si>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</si>
  <si>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</si>
  <si>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</si>
  <si>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</si>
  <si>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</si>
  <si>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</si>
  <si>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</si>
  <si>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</si>
  <si>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</si>
  <si>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</si>
  <si>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</si>
  <si>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</si>
  <si>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</si>
  <si>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</si>
  <si>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</si>
  <si>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</si>
  <si>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</si>
  <si>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</si>
  <si>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</si>
  <si>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</si>
  <si>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</si>
  <si>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</si>
  <si>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</si>
  <si>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</si>
  <si>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</si>
  <si>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</si>
  <si>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</si>
  <si>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</si>
  <si>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</si>
  <si>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</si>
  <si>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</si>
  <si>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</si>
  <si>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</si>
  <si>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</si>
  <si>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</si>
  <si>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</si>
  <si>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</si>
  <si>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</si>
  <si>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</si>
  <si>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</si>
  <si>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</si>
  <si>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</si>
  <si>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</si>
  <si>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</si>
  <si>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</si>
  <si>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</si>
  <si>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</si>
  <si>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</si>
  <si>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</si>
  <si>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</si>
  <si>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</si>
  <si>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</si>
  <si>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</si>
  <si>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</si>
  <si>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</si>
  <si>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</si>
  <si>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</si>
  <si>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</si>
  <si>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</si>
  <si>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</si>
  <si>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</si>
  <si>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</si>
  <si>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</si>
  <si>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</si>
  <si>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</si>
  <si>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</si>
  <si>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</si>
  <si>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</si>
  <si>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</si>
  <si>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</si>
  <si>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</si>
  <si>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</si>
  <si>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</si>
  <si>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</si>
  <si>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</si>
  <si>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</si>
  <si>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</si>
  <si>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</si>
  <si>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</si>
  <si>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</si>
  <si>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</si>
  <si>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</si>
  <si>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</si>
  <si>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</si>
  <si>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</si>
  <si>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</si>
  <si>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</si>
  <si>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</si>
  <si>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</si>
  <si>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</si>
  <si>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</si>
  <si>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</si>
  <si>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</si>
  <si>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</si>
  <si>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</si>
  <si>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</si>
  <si>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</si>
  <si>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</si>
  <si>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</si>
  <si>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</si>
  <si>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</si>
  <si>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</si>
  <si>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</si>
  <si>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</si>
  <si>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</si>
  <si>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</si>
  <si>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</si>
  <si>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</si>
  <si>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</si>
  <si>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</si>
  <si>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</si>
  <si>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</si>
  <si>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</si>
  <si>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</si>
  <si>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</si>
  <si>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</si>
  <si>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</si>
  <si>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</si>
  <si>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</si>
  <si>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</si>
  <si>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</si>
  <si>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</si>
  <si>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</si>
  <si>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</si>
  <si>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</si>
  <si>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</si>
  <si>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</si>
  <si>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</si>
  <si>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</si>
  <si>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</si>
  <si>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</si>
  <si>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</si>
  <si>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</si>
  <si>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</si>
  <si>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</si>
  <si>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</si>
  <si>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</si>
  <si>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</si>
  <si>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</si>
  <si>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</si>
  <si>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</si>
  <si>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</si>
  <si>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</si>
  <si>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</si>
  <si>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</si>
  <si>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</si>
  <si>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</si>
  <si>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</si>
  <si>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</si>
  <si>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</si>
  <si>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</si>
  <si>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</si>
  <si>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</si>
  <si>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</si>
  <si>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</si>
  <si>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</si>
  <si>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</si>
  <si>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</si>
  <si>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</si>
  <si>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</si>
  <si>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</si>
  <si>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</si>
  <si>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</si>
  <si>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</si>
  <si>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</si>
  <si>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</si>
  <si>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</si>
  <si>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</si>
  <si>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</si>
  <si>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</si>
  <si>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</si>
  <si>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</si>
  <si>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</si>
  <si>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</si>
  <si>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</si>
  <si>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</si>
  <si>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</si>
  <si>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</si>
  <si>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</si>
  <si>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</si>
  <si>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</si>
  <si>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</si>
  <si>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</si>
  <si>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</si>
  <si>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</si>
  <si>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</si>
  <si>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</si>
  <si>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</si>
  <si>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</si>
  <si>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</si>
  <si>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</si>
  <si>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</si>
  <si>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</si>
  <si>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</si>
  <si>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</si>
  <si>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</si>
  <si>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</si>
  <si>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</si>
  <si>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</si>
  <si>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</si>
  <si>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</si>
  <si>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</si>
  <si>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</si>
  <si>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</si>
  <si>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</si>
  <si>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</si>
  <si>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</si>
  <si>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</si>
  <si>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</si>
  <si>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</si>
  <si>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</si>
  <si>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</si>
  <si>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</si>
  <si>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</si>
  <si>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</si>
  <si>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</si>
  <si>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</si>
  <si>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</si>
  <si>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</si>
  <si>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</si>
  <si>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</si>
  <si>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</si>
  <si>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</si>
  <si>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</si>
  <si>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</si>
  <si>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</si>
  <si>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</si>
  <si>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</si>
  <si>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</si>
  <si>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</si>
  <si>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</si>
  <si>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</si>
  <si>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</si>
  <si>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</si>
  <si>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</si>
  <si>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</si>
  <si>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</si>
  <si>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</si>
  <si>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</si>
  <si>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</si>
  <si>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</si>
  <si>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</si>
  <si>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</si>
  <si>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</si>
  <si>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</si>
  <si>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</si>
  <si>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</si>
  <si>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</si>
  <si>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</si>
  <si>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</si>
  <si>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</si>
  <si>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</si>
  <si>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</si>
  <si>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</si>
  <si>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</si>
  <si>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</si>
  <si>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</si>
  <si>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</si>
  <si>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</si>
  <si>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</si>
  <si>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</si>
  <si>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</si>
  <si>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</si>
  <si>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</si>
  <si>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</si>
  <si>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</si>
  <si>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</si>
  <si>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</si>
  <si>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</si>
  <si>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</si>
  <si>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</si>
  <si>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</si>
  <si>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</si>
  <si>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</si>
  <si>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</si>
  <si>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</si>
  <si>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</si>
  <si>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</si>
  <si>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</si>
  <si>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</si>
  <si>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</si>
  <si>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</si>
  <si>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</si>
  <si>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</si>
  <si>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</si>
  <si>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</si>
  <si>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</si>
  <si>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</si>
  <si>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</si>
  <si>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</si>
  <si>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</si>
  <si>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</si>
  <si>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</si>
  <si>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</si>
  <si>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</si>
  <si>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</si>
  <si>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</si>
  <si>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</si>
  <si>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</si>
  <si>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</si>
  <si>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</si>
  <si>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</si>
  <si>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</si>
  <si>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</si>
  <si>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</si>
  <si>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</si>
  <si>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</si>
  <si>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</si>
  <si>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</si>
  <si>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</si>
  <si>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</si>
  <si>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</si>
  <si>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</si>
  <si>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</si>
  <si>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</si>
  <si>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</si>
  <si>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</si>
  <si>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</si>
  <si>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</si>
  <si>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</si>
  <si>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</si>
  <si>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</si>
  <si>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</si>
  <si>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</si>
  <si>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</si>
  <si>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</si>
  <si>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</si>
  <si>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</si>
  <si>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</si>
  <si>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</si>
  <si>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</si>
  <si>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</si>
  <si>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</si>
  <si>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</si>
  <si>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</si>
  <si>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</si>
  <si>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</si>
  <si>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</si>
  <si>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</si>
  <si>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</si>
  <si>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</si>
  <si>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</si>
  <si>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</si>
  <si>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</si>
  <si>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</si>
  <si>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</si>
  <si>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</si>
  <si>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</si>
  <si>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</si>
  <si>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</si>
  <si>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</si>
  <si>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</si>
  <si>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</si>
  <si>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</si>
  <si>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</si>
  <si>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</si>
  <si>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</si>
  <si>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</si>
  <si>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</si>
  <si>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</si>
  <si>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</si>
  <si>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</si>
  <si>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</si>
  <si>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</si>
  <si>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</si>
  <si>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</si>
  <si>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</si>
  <si>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</si>
  <si>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</si>
  <si>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</si>
  <si>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</si>
  <si>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</si>
  <si>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</si>
  <si>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</si>
  <si>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</si>
  <si>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</si>
  <si>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</si>
  <si>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</si>
  <si>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</si>
  <si>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</si>
  <si>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</si>
  <si>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</si>
  <si>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</si>
  <si>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</si>
  <si>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</si>
  <si>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</si>
  <si>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</si>
  <si>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</si>
  <si>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</si>
  <si>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</si>
  <si>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</si>
  <si>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</si>
  <si>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</si>
  <si>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</si>
  <si>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</si>
  <si>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</si>
  <si>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</si>
  <si>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</si>
  <si>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</si>
  <si>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</si>
  <si>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</si>
  <si>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</si>
  <si>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</si>
  <si>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</si>
  <si>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</si>
  <si>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</si>
  <si>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</si>
  <si>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</si>
  <si>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</si>
  <si>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</si>
  <si>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</si>
  <si>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</si>
  <si>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</si>
  <si>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</si>
  <si>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</si>
  <si>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</si>
  <si>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</si>
  <si>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</si>
  <si>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</si>
  <si>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</si>
  <si>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</si>
  <si>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</si>
  <si>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</si>
  <si>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</si>
  <si>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</si>
  <si>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</si>
  <si>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</si>
  <si>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</si>
  <si>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</si>
  <si>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</si>
  <si>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</si>
  <si>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</si>
  <si>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</si>
  <si>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</si>
  <si>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</si>
  <si>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</si>
  <si>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</si>
  <si>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</si>
  <si>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</si>
  <si>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</si>
  <si>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</si>
  <si>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</si>
  <si>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</si>
  <si>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</si>
  <si>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</si>
  <si>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</si>
  <si>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</si>
  <si>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</si>
  <si>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</si>
  <si>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</si>
  <si>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</si>
  <si>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</si>
  <si>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</si>
  <si>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</si>
  <si>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</si>
  <si>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</si>
  <si>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</si>
  <si>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</si>
  <si>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</si>
  <si>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</si>
  <si>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</si>
  <si>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</si>
  <si>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</si>
  <si>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</si>
  <si>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</si>
  <si>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</si>
  <si>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</si>
  <si>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</si>
  <si>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</si>
  <si>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</si>
  <si>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</si>
  <si>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</si>
  <si>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</si>
  <si>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</si>
  <si>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</si>
  <si>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</si>
  <si>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</si>
  <si>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</si>
  <si>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</si>
  <si>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</si>
  <si>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</si>
  <si>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</si>
  <si>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</si>
  <si>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</si>
  <si>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</si>
  <si>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</si>
  <si>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</si>
  <si>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</si>
  <si>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</si>
  <si>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</si>
  <si>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</si>
  <si>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</si>
  <si>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</si>
  <si>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</si>
  <si>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</si>
  <si>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</si>
  <si>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</si>
  <si>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</si>
  <si>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</si>
  <si>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</si>
  <si>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</si>
  <si>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</si>
  <si>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</si>
  <si>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</si>
  <si>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</si>
  <si>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</si>
  <si>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</si>
  <si>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</si>
  <si>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</si>
  <si>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</si>
  <si>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</si>
  <si>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</si>
  <si>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</si>
  <si>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</si>
  <si>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</si>
  <si>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</si>
  <si>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</si>
  <si>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</si>
  <si>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</si>
  <si>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</si>
  <si>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</si>
  <si>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</si>
  <si>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</si>
  <si>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</si>
  <si>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</si>
  <si>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</si>
  <si>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</si>
  <si>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</si>
  <si>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</si>
  <si>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</si>
  <si>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</si>
  <si>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</si>
  <si>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</si>
  <si>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</si>
  <si>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</si>
  <si>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</si>
  <si>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</si>
  <si>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</si>
  <si>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</si>
  <si>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</si>
  <si>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</si>
  <si>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</si>
  <si>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</si>
  <si>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</si>
  <si>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</si>
  <si>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</si>
  <si>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</si>
  <si>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</si>
  <si>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</si>
  <si>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</si>
  <si>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</si>
  <si>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</si>
  <si>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</si>
  <si>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</si>
  <si>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</si>
  <si>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</si>
  <si>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</si>
  <si>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</si>
  <si>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</si>
  <si>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</si>
  <si>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</si>
  <si>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</si>
  <si>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</si>
  <si>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</si>
  <si>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</si>
  <si>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</si>
  <si>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</si>
  <si>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</si>
  <si>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</si>
  <si>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</si>
  <si>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</si>
  <si>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</si>
  <si>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</si>
  <si>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</si>
  <si>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</si>
  <si>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</si>
  <si>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</si>
  <si>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</si>
  <si>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</si>
  <si>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</si>
  <si>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</si>
  <si>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</si>
  <si>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</si>
  <si>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</si>
  <si>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</si>
  <si>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</si>
  <si>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</si>
  <si>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</si>
  <si>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</si>
  <si>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</si>
  <si>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</si>
  <si>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</si>
  <si>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</si>
  <si>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</si>
  <si>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</si>
  <si>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</si>
  <si>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</si>
  <si>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</si>
  <si>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</si>
  <si>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</si>
  <si>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</si>
  <si>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</si>
  <si>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</si>
  <si>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</si>
  <si>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</si>
  <si>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</si>
  <si>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</si>
  <si>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</si>
  <si>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</si>
  <si>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</si>
  <si>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</si>
  <si>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</si>
  <si>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</si>
  <si>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</si>
  <si>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</si>
  <si>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</si>
  <si>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</si>
  <si>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</si>
  <si>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</si>
  <si>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</si>
  <si>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</si>
  <si>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</si>
  <si>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</si>
  <si>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</si>
  <si>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</si>
  <si>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</si>
  <si>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</si>
  <si>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</si>
  <si>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</si>
  <si>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</si>
  <si>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</si>
  <si>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</si>
  <si>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</si>
  <si>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</si>
  <si>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</si>
  <si>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</si>
  <si>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</si>
  <si>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</si>
  <si>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</si>
  <si>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</si>
  <si>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</si>
  <si>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</si>
  <si>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</si>
  <si>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</si>
  <si>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</si>
  <si>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</si>
  <si>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</si>
  <si>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</si>
  <si>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</si>
  <si>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</si>
  <si>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</si>
  <si>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</si>
  <si>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</si>
  <si>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</si>
  <si>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</si>
  <si>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</si>
  <si>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</si>
  <si>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</si>
  <si>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</si>
  <si>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</si>
  <si>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</si>
  <si>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</si>
  <si>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</si>
  <si>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</si>
  <si>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</si>
  <si>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</si>
  <si>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</si>
  <si>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</si>
  <si>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</si>
  <si>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</si>
  <si>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</si>
  <si>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</si>
  <si>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</si>
  <si>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</si>
  <si>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</si>
  <si>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</si>
  <si>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</si>
  <si>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</si>
  <si>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</si>
  <si>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</si>
  <si>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</si>
  <si>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</si>
  <si>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</si>
  <si>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</si>
  <si>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</si>
  <si>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</si>
  <si>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</si>
  <si>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</si>
  <si>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</si>
  <si>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</si>
  <si>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</si>
  <si>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</si>
  <si>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</si>
  <si>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</si>
  <si>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</si>
  <si>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</si>
  <si>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</si>
  <si>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</si>
  <si>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</si>
  <si>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</si>
  <si>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</si>
  <si>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</si>
  <si>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</si>
  <si>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</si>
  <si>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</si>
  <si>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</si>
  <si>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</si>
  <si>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</si>
  <si>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</si>
  <si>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</si>
  <si>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</si>
  <si>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</si>
  <si>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</si>
  <si>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</si>
  <si>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</si>
  <si>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</si>
  <si>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</si>
  <si>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</si>
  <si>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</si>
  <si>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</si>
  <si>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</si>
  <si>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</si>
  <si>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</si>
  <si>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</si>
  <si>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</si>
  <si>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</si>
  <si>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</si>
  <si>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</si>
  <si>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</si>
  <si>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</si>
  <si>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</si>
  <si>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</si>
  <si>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</si>
  <si>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</si>
  <si>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</si>
  <si>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</si>
  <si>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</si>
  <si>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</si>
  <si>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</si>
  <si>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</si>
  <si>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</si>
  <si>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</si>
  <si>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</si>
  <si>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</si>
  <si>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</si>
  <si>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</si>
  <si>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</si>
  <si>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</si>
  <si>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</si>
  <si>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</si>
  <si>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</si>
  <si>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</si>
  <si>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</si>
  <si>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</si>
  <si>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</si>
  <si>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</si>
  <si>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</si>
  <si>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</si>
  <si>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</si>
  <si>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</si>
  <si>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</si>
  <si>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</si>
  <si>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</si>
  <si>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</si>
  <si>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</si>
  <si>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</si>
  <si>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</si>
  <si>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</si>
  <si>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</si>
  <si>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</si>
  <si>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</si>
  <si>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</si>
  <si>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</si>
  <si>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</si>
  <si>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</si>
  <si>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</si>
  <si>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</si>
  <si>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</si>
  <si>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</si>
  <si>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</si>
  <si>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</si>
  <si>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</si>
  <si>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</si>
  <si>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</si>
  <si>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</si>
  <si>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</si>
  <si>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</si>
  <si>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</si>
  <si>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</si>
  <si>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</si>
  <si>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</si>
  <si>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</si>
  <si>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</si>
  <si>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</si>
  <si>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</si>
  <si>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</si>
  <si>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</si>
  <si>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</si>
  <si>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</si>
  <si>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</si>
  <si>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</si>
  <si>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</si>
  <si>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</si>
  <si>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</si>
  <si>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</si>
  <si>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</si>
  <si>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</si>
  <si>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</si>
  <si>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</si>
  <si>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</si>
  <si>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</si>
  <si>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</si>
  <si>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</si>
  <si>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</si>
  <si>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</si>
  <si>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</si>
  <si>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</si>
  <si>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</si>
  <si>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</si>
  <si>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</si>
  <si>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</si>
  <si>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</si>
  <si>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</si>
  <si>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</si>
  <si>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</si>
  <si>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</si>
  <si>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</si>
  <si>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</si>
  <si>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</si>
  <si>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</si>
  <si>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</si>
  <si>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</si>
  <si>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</si>
  <si>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</si>
  <si>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</si>
  <si>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</si>
  <si>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</si>
  <si>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</si>
  <si>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</si>
  <si>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</si>
  <si>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</si>
  <si>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</si>
  <si>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</si>
  <si>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</si>
  <si>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</si>
  <si>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</si>
  <si>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</si>
  <si>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</si>
  <si>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</si>
  <si>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</si>
  <si>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</si>
  <si>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</si>
  <si>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</si>
  <si>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</si>
  <si>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</si>
  <si>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</si>
  <si>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</si>
  <si>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</si>
  <si>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</si>
  <si>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</si>
  <si>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</si>
  <si>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</si>
  <si>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</si>
  <si>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</si>
  <si>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</si>
  <si>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</si>
  <si>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</si>
  <si>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</si>
  <si>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</si>
  <si>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</si>
  <si>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</si>
  <si>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</si>
  <si>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</si>
  <si>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</si>
  <si>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</si>
  <si>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</si>
  <si>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</si>
  <si>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</si>
  <si>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</si>
  <si>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</si>
  <si>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</si>
  <si>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</si>
  <si>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</si>
  <si>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</si>
  <si>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</si>
  <si>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</si>
  <si>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</si>
  <si>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</si>
  <si>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</si>
  <si>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</si>
  <si>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</si>
  <si>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</si>
  <si>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</si>
  <si>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</si>
  <si>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</si>
  <si>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</si>
  <si>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</si>
  <si>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</si>
  <si>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</si>
  <si>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</si>
  <si>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</si>
  <si>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</si>
  <si>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</si>
  <si>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</si>
  <si>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</si>
  <si>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</si>
  <si>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</si>
  <si>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</si>
  <si>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</si>
  <si>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</si>
  <si>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</si>
  <si>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</si>
  <si>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</si>
  <si>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</si>
  <si>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</si>
  <si>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</si>
  <si>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</si>
  <si>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</si>
  <si>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</si>
  <si>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</si>
  <si>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</si>
  <si>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</si>
  <si>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</si>
  <si>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</si>
  <si>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</si>
  <si>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</si>
  <si>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</si>
  <si>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</si>
  <si>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</si>
  <si>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</si>
  <si>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</si>
  <si>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</si>
  <si>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</si>
  <si>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</si>
  <si>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</si>
  <si>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</si>
  <si>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</si>
  <si>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</si>
  <si>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</si>
  <si>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</si>
  <si>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</si>
  <si>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</si>
  <si>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</si>
  <si>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</si>
  <si>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</si>
  <si>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</si>
  <si>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</si>
  <si>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</si>
  <si>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</si>
  <si>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</si>
  <si>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</si>
  <si>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</si>
  <si>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</si>
  <si>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</si>
  <si>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</si>
  <si>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</si>
  <si>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</si>
  <si>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</si>
  <si>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</si>
  <si>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</si>
  <si>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</si>
  <si>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</si>
  <si>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</si>
  <si>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</si>
  <si>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</si>
  <si>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</si>
  <si>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</si>
  <si>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</si>
  <si>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</si>
  <si>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</si>
  <si>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</si>
  <si>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</si>
  <si>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</si>
  <si>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</si>
  <si>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</si>
  <si>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</si>
  <si>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</si>
  <si>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</si>
  <si>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</si>
  <si>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</si>
  <si>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</si>
  <si>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</si>
  <si>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</si>
  <si>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</si>
  <si>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</si>
  <si>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</si>
  <si>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</si>
  <si>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</si>
  <si>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</si>
  <si>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</si>
  <si>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</si>
  <si>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</si>
  <si>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</si>
  <si>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</si>
  <si>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</si>
  <si>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</si>
  <si>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</si>
  <si>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</si>
  <si>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</si>
  <si>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</si>
  <si>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</si>
  <si>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</si>
  <si>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</si>
  <si>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</si>
  <si>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</si>
  <si>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</si>
  <si>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</si>
  <si>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</si>
  <si>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</si>
  <si>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</si>
  <si>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</si>
  <si>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</si>
  <si>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</si>
  <si>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</si>
  <si>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</si>
  <si>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</si>
  <si>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</si>
  <si>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</si>
  <si>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</si>
  <si>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</si>
  <si>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</si>
  <si>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</si>
  <si>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</si>
  <si>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</si>
  <si>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</si>
  <si>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</si>
  <si>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</si>
  <si>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</si>
  <si>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</si>
  <si>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</si>
  <si>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</si>
  <si>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</si>
  <si>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</si>
  <si>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</si>
  <si>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</si>
  <si>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</si>
  <si>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</si>
  <si>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</si>
  <si>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</si>
  <si>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</si>
  <si>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</si>
  <si>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</si>
  <si>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</si>
  <si>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</si>
  <si>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</si>
  <si>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</si>
  <si>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</si>
  <si>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</si>
  <si>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</si>
  <si>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</si>
  <si>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</si>
  <si>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</si>
  <si>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</si>
  <si>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</si>
  <si>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</si>
  <si>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</si>
  <si>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</si>
  <si>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</si>
  <si>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</si>
  <si>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</si>
  <si>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</si>
  <si>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</si>
  <si>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</si>
  <si>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</si>
  <si>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</si>
  <si>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</si>
  <si>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</si>
  <si>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</si>
  <si>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</si>
  <si>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</si>
  <si>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</si>
  <si>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</si>
  <si>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</si>
  <si>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</si>
  <si>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</si>
  <si>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</si>
  <si>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</si>
  <si>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</si>
  <si>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</si>
  <si>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</si>
  <si>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</si>
  <si>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</si>
  <si>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</si>
  <si>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</si>
  <si>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</si>
  <si>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</si>
  <si>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</si>
  <si>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</si>
  <si>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</si>
  <si>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</si>
  <si>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</si>
  <si>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</si>
  <si>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</si>
  <si>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</si>
  <si>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</si>
  <si>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</si>
  <si>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</si>
  <si>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</si>
  <si>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</si>
  <si>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</si>
  <si>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</si>
  <si>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</si>
  <si>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</si>
  <si>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</si>
  <si>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</si>
  <si>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</si>
  <si>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</si>
  <si>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</si>
  <si>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</si>
  <si>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</si>
  <si>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</si>
  <si>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</si>
  <si>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</si>
  <si>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</si>
  <si>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</si>
  <si>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</si>
  <si>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</si>
  <si>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</si>
  <si>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</si>
  <si>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</si>
  <si>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</si>
  <si>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</si>
  <si>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</si>
  <si>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</si>
  <si>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</si>
  <si>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</si>
  <si>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</si>
  <si>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</si>
  <si>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</si>
  <si>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</si>
  <si>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</si>
  <si>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</si>
  <si>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</si>
  <si>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</si>
  <si>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</si>
  <si>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</si>
  <si>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</si>
  <si>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</si>
  <si>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</si>
  <si>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</si>
  <si>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</si>
  <si>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</si>
  <si>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</si>
  <si>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</si>
  <si>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</si>
  <si>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</si>
  <si>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</si>
  <si>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</si>
  <si>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</si>
  <si>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</si>
  <si>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</si>
  <si>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</si>
  <si>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</si>
  <si>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</si>
  <si>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</si>
  <si>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</si>
  <si>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</si>
  <si>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</si>
  <si>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</si>
  <si>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</si>
  <si>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</si>
  <si>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</si>
  <si>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</si>
  <si>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</si>
  <si>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</si>
  <si>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</si>
  <si>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</si>
  <si>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</si>
  <si>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</si>
  <si>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</si>
  <si>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</si>
  <si>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</si>
  <si>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</si>
  <si>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</si>
  <si>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</si>
  <si>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</si>
  <si>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</si>
  <si>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</si>
  <si>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</si>
  <si>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</si>
  <si>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</si>
  <si>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</si>
  <si>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</si>
  <si>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</si>
  <si>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</si>
  <si>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</si>
  <si>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</si>
  <si>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</si>
  <si>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</si>
  <si>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</si>
  <si>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</si>
  <si>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</si>
  <si>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</si>
  <si>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</si>
  <si>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</si>
  <si>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</si>
  <si>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</si>
  <si>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</si>
  <si>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</si>
  <si>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</si>
  <si>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</si>
  <si>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</si>
  <si>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</si>
  <si>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</si>
  <si>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</si>
  <si>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</si>
  <si>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</si>
  <si>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</si>
  <si>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</si>
  <si>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</si>
  <si>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</si>
  <si>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</si>
  <si>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</si>
  <si>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</si>
  <si>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</si>
  <si>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</si>
  <si>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</si>
  <si>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</si>
  <si>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</si>
  <si>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</si>
  <si>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</si>
  <si>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</si>
  <si>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</si>
  <si>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</si>
  <si>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</si>
  <si>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</si>
  <si>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</si>
  <si>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</si>
  <si>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</si>
  <si>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</si>
  <si>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</si>
  <si>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</si>
  <si>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</si>
  <si>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</si>
  <si>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</si>
  <si>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</si>
  <si>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</si>
  <si>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</si>
  <si>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</si>
  <si>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</si>
  <si>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</si>
  <si>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</si>
  <si>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</si>
  <si>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</si>
  <si>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</si>
  <si>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</si>
  <si>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</si>
  <si>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</si>
  <si>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</si>
  <si>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</si>
  <si>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</si>
  <si>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</si>
  <si>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</si>
  <si>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</si>
  <si>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</si>
  <si>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</si>
  <si>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</si>
  <si>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</si>
  <si>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</si>
  <si>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</si>
  <si>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</si>
  <si>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</si>
  <si>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</si>
  <si>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</si>
  <si>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</si>
  <si>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</si>
  <si>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</si>
  <si>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</si>
  <si>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</si>
  <si>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</si>
  <si>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</si>
  <si>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</si>
  <si>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</si>
  <si>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</si>
  <si>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</si>
  <si>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</si>
  <si>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</si>
  <si>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</si>
  <si>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</si>
  <si>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</si>
  <si>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</si>
  <si>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</si>
  <si>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</si>
  <si>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</si>
  <si>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</si>
  <si>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</si>
  <si>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</si>
  <si>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</si>
  <si>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</si>
  <si>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</si>
  <si>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</si>
  <si>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</si>
  <si>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</si>
  <si>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</si>
  <si>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</si>
  <si>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</si>
  <si>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</si>
  <si>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</si>
  <si>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</si>
  <si>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</si>
  <si>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</si>
  <si>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</si>
  <si>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</si>
  <si>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</si>
  <si>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</si>
  <si>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</si>
  <si>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</si>
  <si>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</si>
  <si>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</si>
  <si>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</si>
  <si>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</si>
  <si>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</si>
  <si>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</si>
  <si>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</si>
  <si>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</si>
  <si>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</si>
  <si>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</si>
  <si>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</si>
  <si>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</si>
  <si>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</si>
  <si>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</si>
  <si>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</si>
  <si>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</si>
  <si>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</si>
  <si>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</si>
  <si>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</si>
  <si>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</si>
  <si>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</si>
  <si>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</si>
  <si>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</si>
  <si>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</si>
  <si>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</si>
  <si>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</si>
  <si>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</si>
  <si>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</si>
  <si>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</si>
  <si>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</si>
  <si>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</si>
  <si>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</si>
  <si>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</si>
  <si>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</si>
  <si>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</si>
  <si>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</si>
  <si>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</si>
  <si>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</si>
  <si>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</si>
  <si>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</si>
  <si>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</si>
  <si>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</si>
  <si>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</si>
  <si>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</si>
  <si>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</si>
  <si>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</si>
  <si>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</si>
  <si>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</si>
  <si>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</si>
  <si>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</si>
  <si>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</si>
  <si>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</si>
  <si>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</si>
  <si>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</si>
  <si>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</si>
  <si>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</si>
  <si>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</si>
  <si>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</si>
  <si>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</si>
  <si>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</si>
  <si>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</si>
  <si>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</si>
  <si>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</si>
  <si>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</si>
  <si>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</si>
  <si>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</si>
  <si>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</si>
  <si>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</si>
  <si>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</si>
  <si>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</si>
  <si>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</si>
  <si>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</si>
  <si>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</si>
  <si>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</si>
  <si>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</si>
  <si>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</si>
  <si>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</si>
  <si>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</si>
  <si>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</si>
  <si>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</si>
  <si>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</si>
  <si>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</si>
  <si>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</si>
  <si>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</si>
  <si>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</si>
  <si>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</si>
  <si>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</si>
  <si>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</si>
  <si>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</si>
  <si>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</si>
  <si>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</si>
  <si>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</si>
  <si>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</si>
  <si>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</si>
  <si>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</si>
  <si>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</si>
  <si>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</si>
  <si>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</si>
  <si>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</si>
  <si>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</si>
  <si>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</si>
  <si>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</si>
  <si>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</si>
  <si>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</si>
  <si>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</si>
  <si>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</si>
  <si>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</si>
  <si>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</si>
  <si>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</si>
  <si>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</si>
  <si>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</si>
  <si>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</si>
  <si>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</si>
  <si>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</si>
  <si>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</si>
  <si>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</si>
  <si>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</si>
  <si>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</si>
  <si>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</si>
  <si>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</si>
  <si>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</si>
  <si>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</si>
  <si>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</si>
  <si>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</si>
  <si>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</si>
  <si>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</si>
  <si>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</si>
  <si>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</si>
  <si>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</si>
  <si>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</si>
  <si>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</si>
  <si>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</si>
  <si>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</si>
  <si>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</si>
  <si>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</si>
  <si>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</si>
  <si>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</si>
  <si>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</si>
  <si>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</si>
  <si>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</si>
  <si>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</si>
  <si>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</si>
  <si>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</si>
  <si>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</si>
  <si>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</si>
  <si>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</si>
  <si>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</si>
  <si>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</si>
  <si>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</si>
  <si>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</si>
  <si>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</si>
  <si>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</si>
  <si>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</si>
  <si>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</si>
  <si>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</si>
  <si>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</si>
  <si>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</si>
  <si>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</si>
  <si>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</si>
  <si>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</si>
  <si>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</si>
  <si>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</si>
  <si>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</si>
  <si>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</si>
  <si>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</si>
  <si>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</si>
  <si>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</si>
  <si>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</si>
  <si>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</si>
  <si>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</si>
  <si>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</si>
  <si>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</si>
  <si>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</si>
  <si>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</si>
  <si>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</si>
  <si>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</si>
  <si>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</si>
  <si>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</si>
  <si>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</si>
  <si>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</si>
  <si>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</si>
  <si>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</si>
  <si>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</si>
  <si>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</si>
  <si>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</si>
  <si>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</si>
  <si>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</si>
  <si>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</si>
  <si>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</si>
  <si>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</si>
  <si>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</si>
  <si>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</si>
  <si>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</si>
  <si>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</si>
  <si>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</si>
  <si>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</si>
  <si>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</si>
  <si>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</si>
  <si>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</si>
  <si>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</si>
  <si>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</si>
  <si>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</si>
  <si>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</si>
  <si>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</si>
  <si>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</si>
  <si>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</si>
  <si>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</si>
  <si>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</si>
  <si>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</si>
  <si>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</si>
  <si>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</si>
  <si>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</si>
  <si>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</si>
  <si>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</si>
  <si>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</si>
  <si>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</si>
  <si>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</si>
  <si>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</si>
  <si>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</si>
  <si>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</si>
  <si>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</si>
  <si>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</si>
  <si>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</si>
  <si>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</si>
  <si>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</si>
  <si>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</si>
  <si>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</si>
  <si>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</si>
  <si>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</si>
  <si>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</si>
  <si>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</si>
  <si>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</si>
  <si>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</si>
  <si>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</si>
  <si>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</si>
  <si>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</si>
  <si>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</si>
  <si>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</si>
  <si>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</si>
  <si>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</si>
  <si>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</si>
  <si>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</si>
  <si>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</si>
  <si>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</si>
  <si>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</si>
  <si>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</si>
  <si>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</si>
  <si>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</si>
  <si>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</si>
  <si>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</si>
  <si>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</si>
  <si>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</si>
  <si>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</si>
  <si>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</si>
  <si>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</si>
  <si>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</si>
  <si>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</si>
  <si>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</si>
  <si>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</si>
  <si>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</si>
  <si>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</si>
  <si>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</si>
  <si>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</si>
  <si>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</si>
  <si>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</si>
  <si>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</si>
  <si>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</si>
  <si>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</si>
  <si>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</si>
  <si>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</si>
  <si>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</si>
  <si>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</si>
  <si>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</si>
  <si>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</si>
  <si>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</si>
  <si>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</si>
  <si>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</si>
  <si>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</si>
  <si>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</si>
  <si>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</si>
  <si>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</si>
  <si>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</si>
  <si>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</si>
  <si>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</si>
  <si>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</si>
  <si>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</si>
  <si>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</si>
  <si>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</si>
  <si>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</si>
  <si>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</si>
  <si>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</si>
  <si>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</si>
  <si>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</si>
  <si>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</si>
  <si>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</si>
  <si>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</si>
  <si>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</si>
  <si>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</si>
  <si>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</si>
  <si>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</si>
  <si>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</si>
  <si>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</si>
  <si>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</si>
  <si>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</si>
  <si>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</si>
  <si>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</si>
  <si>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</si>
  <si>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</si>
  <si>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</si>
  <si>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</si>
  <si>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</si>
  <si>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</si>
  <si>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</si>
  <si>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</si>
  <si>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</si>
  <si>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</si>
  <si>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</si>
  <si>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</si>
  <si>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</si>
  <si>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</si>
  <si>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</si>
  <si>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</si>
  <si>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</si>
  <si>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</si>
  <si>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</si>
  <si>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</si>
  <si>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</si>
  <si>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</si>
  <si>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</si>
  <si>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</si>
  <si>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</si>
  <si>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</si>
  <si>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</si>
  <si>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</si>
  <si>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</si>
  <si>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</si>
  <si>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</si>
  <si>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</si>
  <si>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</si>
  <si>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</si>
  <si>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</si>
  <si>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</si>
  <si>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</si>
  <si>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</si>
  <si>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</si>
  <si>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</si>
  <si>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</si>
  <si>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</si>
  <si>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</si>
  <si>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</si>
  <si>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</si>
  <si>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</si>
  <si>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</si>
  <si>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</si>
  <si>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</si>
  <si>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</si>
  <si>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</si>
  <si>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</si>
  <si>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</si>
  <si>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</si>
  <si>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</si>
  <si>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</si>
  <si>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</si>
  <si>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</si>
  <si>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</si>
  <si>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</si>
  <si>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</si>
  <si>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</si>
  <si>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</si>
  <si>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</si>
  <si>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</si>
  <si>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</si>
  <si>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</si>
  <si>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</si>
  <si>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</si>
  <si>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</si>
  <si>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</si>
  <si>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</si>
  <si>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</si>
  <si>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</si>
  <si>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</si>
  <si>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</si>
  <si>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</si>
  <si>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</si>
  <si>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</si>
  <si>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</si>
  <si>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</si>
  <si>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</si>
  <si>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</si>
  <si>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</si>
  <si>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</si>
  <si>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</si>
  <si>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</si>
  <si>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</si>
  <si>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</si>
  <si>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</si>
  <si>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</si>
  <si>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</si>
  <si>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</si>
  <si>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</si>
  <si>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</si>
  <si>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</si>
  <si>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</si>
  <si>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</si>
  <si>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</si>
  <si>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</si>
  <si>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</si>
  <si>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</si>
  <si>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</si>
  <si>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</si>
  <si>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</si>
  <si>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</si>
  <si>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</si>
  <si>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</si>
  <si>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</si>
  <si>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</si>
  <si>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</si>
  <si>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</si>
  <si>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</si>
  <si>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</si>
  <si>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</si>
  <si>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</si>
  <si>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</si>
  <si>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</si>
  <si>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</si>
  <si>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</si>
  <si>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</si>
  <si>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</si>
  <si>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</si>
  <si>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</si>
  <si>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</si>
  <si>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</si>
  <si>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</si>
  <si>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</si>
  <si>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</si>
  <si>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</si>
  <si>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</si>
  <si>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</si>
  <si>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</si>
  <si>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</si>
  <si>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</si>
  <si>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</si>
  <si>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</si>
  <si>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</si>
  <si>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</si>
  <si>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</si>
  <si>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</si>
  <si>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</si>
  <si>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</si>
  <si>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</si>
  <si>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</si>
  <si>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</si>
  <si>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</si>
  <si>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</si>
  <si>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</si>
  <si>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</si>
  <si>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</si>
  <si>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</si>
  <si>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</si>
  <si>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</si>
  <si>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</si>
  <si>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</si>
  <si>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</si>
  <si>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</si>
  <si>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</si>
  <si>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</si>
  <si>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</si>
  <si>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</si>
  <si>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</si>
  <si>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</si>
  <si>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</si>
  <si>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</si>
  <si>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</si>
  <si>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</si>
  <si>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</si>
  <si>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</si>
  <si>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</si>
  <si>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</si>
  <si>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</si>
  <si>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</si>
  <si>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</si>
  <si>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</si>
  <si>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</si>
  <si>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</si>
  <si>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</si>
  <si>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</si>
  <si>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</si>
  <si>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</si>
  <si>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</si>
  <si>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</si>
  <si>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</si>
  <si>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</si>
  <si>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</si>
  <si>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</si>
  <si>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</si>
  <si>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</si>
  <si>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</si>
  <si>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</si>
  <si>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</si>
  <si>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</si>
  <si>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</si>
  <si>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</si>
  <si>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</si>
  <si>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</si>
  <si>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</si>
  <si>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</si>
  <si>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</si>
  <si>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</si>
  <si>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</si>
  <si>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</si>
  <si>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</si>
  <si>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</si>
  <si>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</si>
  <si>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</si>
  <si>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</si>
  <si>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</si>
  <si>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</si>
  <si>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</si>
  <si>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</si>
  <si>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</si>
  <si>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</si>
  <si>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</si>
  <si>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</si>
  <si>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</si>
  <si>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</si>
  <si>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</si>
  <si>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</si>
  <si>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</si>
  <si>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</si>
  <si>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</si>
  <si>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</si>
  <si>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</si>
  <si>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</si>
  <si>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</si>
  <si>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</si>
  <si>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</si>
  <si>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</si>
  <si>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</si>
  <si>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</si>
  <si>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</si>
  <si>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</si>
  <si>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</si>
  <si>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</si>
  <si>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</si>
  <si>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</si>
  <si>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</si>
  <si>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</si>
  <si>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</si>
  <si>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</si>
  <si>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</si>
  <si>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</si>
  <si>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</si>
  <si>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</si>
  <si>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</si>
  <si>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</si>
  <si>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</si>
  <si>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</si>
  <si>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</si>
  <si>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</si>
  <si>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</si>
  <si>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</si>
  <si>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</si>
  <si>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</si>
  <si>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</si>
  <si>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</si>
  <si>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</si>
  <si>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</si>
  <si>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</si>
  <si>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</si>
  <si>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</si>
  <si>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</si>
  <si>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</si>
  <si>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</si>
  <si>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</si>
  <si>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</si>
  <si>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</si>
  <si>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</si>
  <si>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</si>
  <si>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</si>
  <si>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</si>
  <si>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</si>
  <si>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</si>
  <si>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</si>
  <si>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</si>
  <si>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</si>
  <si>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</si>
  <si>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</si>
  <si>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</si>
  <si>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</si>
  <si>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</si>
  <si>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</si>
  <si>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</si>
  <si>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</si>
  <si>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</si>
  <si>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</si>
  <si>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</si>
  <si>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</si>
  <si>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</si>
  <si>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</si>
  <si>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</si>
  <si>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</si>
  <si>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</si>
  <si>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</si>
  <si>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</si>
  <si>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</si>
  <si>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</si>
  <si>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</si>
  <si>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</si>
  <si>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</si>
  <si>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</si>
  <si>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</si>
  <si>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</si>
  <si>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</si>
  <si>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</si>
  <si>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</si>
  <si>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</si>
  <si>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</si>
  <si>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</si>
  <si>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</si>
  <si>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</si>
  <si>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</si>
  <si>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</si>
  <si>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</si>
  <si>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</si>
  <si>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</si>
  <si>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</si>
  <si>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</si>
  <si>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</si>
  <si>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</si>
  <si>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</si>
  <si>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</si>
  <si>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</si>
  <si>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</si>
  <si>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</si>
  <si>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</si>
  <si>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</si>
  <si>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</si>
  <si>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</si>
  <si>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</si>
  <si>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</si>
  <si>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</si>
  <si>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</si>
  <si>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</si>
  <si>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</si>
  <si>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</si>
  <si>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</si>
  <si>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</si>
  <si>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</si>
  <si>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</si>
  <si>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</si>
  <si>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</si>
  <si>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</si>
  <si>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</si>
  <si>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</si>
  <si>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</si>
  <si>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</si>
  <si>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</si>
  <si>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</si>
  <si>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</si>
  <si>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</si>
  <si>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</si>
  <si>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</si>
  <si>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</si>
  <si>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</si>
  <si>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</si>
  <si>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</si>
  <si>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</si>
  <si>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</si>
  <si>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</si>
  <si>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</si>
  <si>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</si>
  <si>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</si>
  <si>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</si>
  <si>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</si>
  <si>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</si>
  <si>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</si>
  <si>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</si>
  <si>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</si>
  <si>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</si>
  <si>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</si>
  <si>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</si>
  <si>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</si>
  <si>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</si>
  <si>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</si>
  <si>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</si>
  <si>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</si>
  <si>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</si>
  <si>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</si>
  <si>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</si>
  <si>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</si>
  <si>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</si>
  <si>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</si>
  <si>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</si>
  <si>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</si>
  <si>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</si>
  <si>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</si>
  <si>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</si>
  <si>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</si>
  <si>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</si>
  <si>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</si>
  <si>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</si>
  <si>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</si>
  <si>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</si>
  <si>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</si>
  <si>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</si>
  <si>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</si>
  <si>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</si>
  <si>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</si>
  <si>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</si>
  <si>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</si>
  <si>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</si>
  <si>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</si>
  <si>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</si>
  <si>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</si>
  <si>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</si>
  <si>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</si>
  <si>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</si>
  <si>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</si>
  <si>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</si>
  <si>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</si>
  <si>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</si>
  <si>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</si>
  <si>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</si>
  <si>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</si>
  <si>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</si>
  <si>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</si>
  <si>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</si>
  <si>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</si>
  <si>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</si>
  <si>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</si>
  <si>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</si>
  <si>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</si>
  <si>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</si>
  <si>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</si>
  <si>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</si>
  <si>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</si>
  <si>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</si>
  <si>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</si>
  <si>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</si>
  <si>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</si>
  <si>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</si>
  <si>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</si>
  <si>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</si>
  <si>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</si>
  <si>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</si>
  <si>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</si>
  <si>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</si>
  <si>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</si>
  <si>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</si>
  <si>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</si>
  <si>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</si>
  <si>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</si>
  <si>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</si>
  <si>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</si>
  <si>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</si>
  <si>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</si>
  <si>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</si>
  <si>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</si>
  <si>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</si>
  <si>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</si>
  <si>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</si>
  <si>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</si>
  <si>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</si>
  <si>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</si>
  <si>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</si>
  <si>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</si>
  <si>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</si>
  <si>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</si>
  <si>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</si>
  <si>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</si>
  <si>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</si>
  <si>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</si>
  <si>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</si>
  <si>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</si>
  <si>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</si>
  <si>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</si>
  <si>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</si>
  <si>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</si>
  <si>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</si>
  <si>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</si>
  <si>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</si>
  <si>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</si>
  <si>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</si>
  <si>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</si>
  <si>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</si>
  <si>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</si>
  <si>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</si>
  <si>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</si>
  <si>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</si>
  <si>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</si>
  <si>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</si>
  <si>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</si>
  <si>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</si>
  <si>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</si>
  <si>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</si>
  <si>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</si>
  <si>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</si>
  <si>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</si>
  <si>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</si>
  <si>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</si>
  <si>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</si>
  <si>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</si>
  <si>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</si>
  <si>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</si>
  <si>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</si>
  <si>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</si>
  <si>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</si>
  <si>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</si>
  <si>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</si>
  <si>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</si>
  <si>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</si>
  <si>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</si>
  <si>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</si>
  <si>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</si>
  <si>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</si>
  <si>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</si>
  <si>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</si>
  <si>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</si>
  <si>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</si>
  <si>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</si>
  <si>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</si>
  <si>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</si>
  <si>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</si>
  <si>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</si>
  <si>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</si>
  <si>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</si>
  <si>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</si>
  <si>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</si>
  <si>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</si>
  <si>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</si>
  <si>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</si>
  <si>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</si>
  <si>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</si>
  <si>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</si>
  <si>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</si>
  <si>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</si>
  <si>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</si>
  <si>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</si>
  <si>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</si>
  <si>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</si>
  <si>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</si>
  <si>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</si>
  <si>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</si>
  <si>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</si>
  <si>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</si>
  <si>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</si>
  <si>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</si>
  <si>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</si>
  <si>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</si>
  <si>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</si>
  <si>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</si>
  <si>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</si>
  <si>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</si>
  <si>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</si>
  <si>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</si>
  <si>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</si>
  <si>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</si>
  <si>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</si>
  <si>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</si>
  <si>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</si>
  <si>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</si>
  <si>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</si>
  <si>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</si>
  <si>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</si>
  <si>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</si>
  <si>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</si>
  <si>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</si>
  <si>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</si>
  <si>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</si>
  <si>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</si>
  <si>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</si>
  <si>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</si>
  <si>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</si>
  <si>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</si>
  <si>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</si>
  <si>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</si>
  <si>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</si>
  <si>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</si>
  <si>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</si>
  <si>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</si>
  <si>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</si>
  <si>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</si>
  <si>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</si>
  <si>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</si>
  <si>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</si>
  <si>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</si>
  <si>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</si>
  <si>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</si>
  <si>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</si>
  <si>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</si>
  <si>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</si>
  <si>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</si>
  <si>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</si>
  <si>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</si>
  <si>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</si>
  <si>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</si>
  <si>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</si>
  <si>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</si>
  <si>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</si>
  <si>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</si>
  <si>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</si>
  <si>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</si>
  <si>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</si>
  <si>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</si>
  <si>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</si>
  <si>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</si>
  <si>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</si>
  <si>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</si>
  <si>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</si>
  <si>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</si>
  <si>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</si>
  <si>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</si>
  <si>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</si>
  <si>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</si>
  <si>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</si>
  <si>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</si>
  <si>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</si>
  <si>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</si>
  <si>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</si>
  <si>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</si>
  <si>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</si>
  <si>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</si>
  <si>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</si>
  <si>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</si>
  <si>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</si>
  <si>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</si>
  <si>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</si>
  <si>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</si>
  <si>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</si>
  <si>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</si>
  <si>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</si>
  <si>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</si>
  <si>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</si>
  <si>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</si>
  <si>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</si>
  <si>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</si>
  <si>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</si>
  <si>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</si>
  <si>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</si>
  <si>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</si>
  <si>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</si>
  <si>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</si>
  <si>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</si>
  <si>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</si>
  <si>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</si>
  <si>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</si>
  <si>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</si>
  <si>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</si>
  <si>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</si>
  <si>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</si>
  <si>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</si>
  <si>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</si>
  <si>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</si>
  <si>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</si>
  <si>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</si>
  <si>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</si>
  <si>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</si>
  <si>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</si>
  <si>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</si>
  <si>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</si>
  <si>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</si>
  <si>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</si>
  <si>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</si>
  <si>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</si>
  <si>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</si>
  <si>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</si>
  <si>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</si>
  <si>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</si>
  <si>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</si>
  <si>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</si>
  <si>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</si>
  <si>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</si>
  <si>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</si>
  <si>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</si>
  <si>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</si>
  <si>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</si>
  <si>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</si>
  <si>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</si>
  <si>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</si>
  <si>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</si>
  <si>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</si>
  <si>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</si>
  <si>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</si>
  <si>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</si>
  <si>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</si>
  <si>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</si>
  <si>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</si>
  <si>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</si>
  <si>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</si>
  <si>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</si>
  <si>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</si>
  <si>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</si>
  <si>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</si>
  <si>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</si>
  <si>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</si>
  <si>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</si>
  <si>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</si>
  <si>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</si>
  <si>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</si>
  <si>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</si>
  <si>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</si>
  <si>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</si>
  <si>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</si>
  <si>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</si>
  <si>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</si>
  <si>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</si>
  <si>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</si>
  <si>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</si>
  <si>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</si>
  <si>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</si>
  <si>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</si>
  <si>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</si>
  <si>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</si>
  <si>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</si>
  <si>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</si>
  <si>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</si>
  <si>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</si>
  <si>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</si>
  <si>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</si>
  <si>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</si>
  <si>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</si>
  <si>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</si>
  <si>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</si>
  <si>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</si>
  <si>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</si>
  <si>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</si>
  <si>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</si>
  <si>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</si>
  <si>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</si>
  <si>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</si>
  <si>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</si>
  <si>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</si>
  <si>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</si>
  <si>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</si>
  <si>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</si>
  <si>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</si>
  <si>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</si>
  <si>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</si>
  <si>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</si>
  <si>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</si>
  <si>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</si>
  <si>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</si>
  <si>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</si>
  <si>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</si>
  <si>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</si>
  <si>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</si>
  <si>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</si>
  <si>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</si>
  <si>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</si>
  <si>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</si>
  <si>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</si>
  <si>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</si>
  <si>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</si>
  <si>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</si>
  <si>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</si>
  <si>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</si>
  <si>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</si>
  <si>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</si>
  <si>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</si>
  <si>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</si>
  <si>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</si>
  <si>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</si>
  <si>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</si>
  <si>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</si>
  <si>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</si>
  <si>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</si>
  <si>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</si>
  <si>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</si>
  <si>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</si>
  <si>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</si>
  <si>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</si>
  <si>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</si>
  <si>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</si>
  <si>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</si>
  <si>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</si>
  <si>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</si>
  <si>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</si>
  <si>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</si>
  <si>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</si>
  <si>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</si>
  <si>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</si>
  <si>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</si>
  <si>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</si>
  <si>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</si>
  <si>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</si>
  <si>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</si>
  <si>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</si>
  <si>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</si>
  <si>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</si>
  <si>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</si>
  <si>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</si>
  <si>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</si>
  <si>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</si>
  <si>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</si>
  <si>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</si>
  <si>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</si>
  <si>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</si>
  <si>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</si>
  <si>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</si>
  <si>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</si>
  <si>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</si>
  <si>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</si>
  <si>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</si>
  <si>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</si>
  <si>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</si>
  <si>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</si>
  <si>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</si>
  <si>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</si>
  <si>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</si>
  <si>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</si>
  <si>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</si>
  <si>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</si>
  <si>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</si>
  <si>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</si>
  <si>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</si>
  <si>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</si>
  <si>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</si>
  <si>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</si>
  <si>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</si>
  <si>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</si>
  <si>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</si>
  <si>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</si>
  <si>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</si>
  <si>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</si>
  <si>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</si>
  <si>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</si>
  <si>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</si>
  <si>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</si>
  <si>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</si>
  <si>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</si>
  <si>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</si>
  <si>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</si>
  <si>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</si>
  <si>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</si>
  <si>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</si>
  <si>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</si>
  <si>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</si>
  <si>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</si>
  <si>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</si>
  <si>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</si>
  <si>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</si>
  <si>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</si>
  <si>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</si>
  <si>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</si>
  <si>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</si>
  <si>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</si>
  <si>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</si>
  <si>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</si>
  <si>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</si>
  <si>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</si>
  <si>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</si>
  <si>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</si>
  <si>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</si>
  <si>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</si>
  <si>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</si>
  <si>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</si>
  <si>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</si>
  <si>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</si>
  <si>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</si>
  <si>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</si>
  <si>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</si>
  <si>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</si>
  <si>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</si>
  <si>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</si>
  <si>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</si>
  <si>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</si>
  <si>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</si>
  <si>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</si>
  <si>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</si>
  <si>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</si>
  <si>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</si>
  <si>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</si>
  <si>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</si>
  <si>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</si>
  <si>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</si>
  <si>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</si>
  <si>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</si>
  <si>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</si>
  <si>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</si>
  <si>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</si>
  <si>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</si>
  <si>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</si>
  <si>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</si>
  <si>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</si>
  <si>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</si>
  <si>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</si>
  <si>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</si>
  <si>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</si>
  <si>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</si>
  <si>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</si>
  <si>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</si>
  <si>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</si>
  <si>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</si>
  <si>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</si>
  <si>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</si>
  <si>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</si>
  <si>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</si>
  <si>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</si>
  <si>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</si>
  <si>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</si>
  <si>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</si>
  <si>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</si>
  <si>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</si>
  <si>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</si>
  <si>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</si>
  <si>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</si>
  <si>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</si>
  <si>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</si>
  <si>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</si>
  <si>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</si>
  <si>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</si>
  <si>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</si>
  <si>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</si>
  <si>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</si>
  <si>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</si>
  <si>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</si>
  <si>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</si>
  <si>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</si>
  <si>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</si>
  <si>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</si>
  <si>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</si>
  <si>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</si>
  <si>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</si>
  <si>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</si>
  <si>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</si>
  <si>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</si>
  <si>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</si>
  <si>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</si>
  <si>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</si>
  <si>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</si>
  <si>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</si>
  <si>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</si>
  <si>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</si>
  <si>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</si>
  <si>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</si>
  <si>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</si>
  <si>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</si>
  <si>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</si>
  <si>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</si>
  <si>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</si>
  <si>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</si>
  <si>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</si>
  <si>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</si>
  <si>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</si>
  <si>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</si>
  <si>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</si>
  <si>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</si>
  <si>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</si>
  <si>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</si>
  <si>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</si>
  <si>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</si>
  <si>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</si>
  <si>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</si>
  <si>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</si>
  <si>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</si>
  <si>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</si>
  <si>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</si>
  <si>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</si>
  <si>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</si>
  <si>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</si>
  <si>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</si>
  <si>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</si>
  <si>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</si>
  <si>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</si>
  <si>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</si>
  <si>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</si>
  <si>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</si>
  <si>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</si>
  <si>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</si>
  <si>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</si>
  <si>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</si>
  <si>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</si>
  <si>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</si>
  <si>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</si>
  <si>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</si>
  <si>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</si>
  <si>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</si>
  <si>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</si>
  <si>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</si>
  <si>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</si>
  <si>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</si>
  <si>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</si>
  <si>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</si>
  <si>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</si>
  <si>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</si>
  <si>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</si>
  <si>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</si>
  <si>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</si>
  <si>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</si>
  <si>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</si>
  <si>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</si>
  <si>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</si>
  <si>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</si>
  <si>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</si>
  <si>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</si>
  <si>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</si>
  <si>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</si>
  <si>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</si>
  <si>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</si>
  <si>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</si>
  <si>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</si>
  <si>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</si>
  <si>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</si>
  <si>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</si>
  <si>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</si>
  <si>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</si>
  <si>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</si>
  <si>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</si>
  <si>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</si>
  <si>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</si>
  <si>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</si>
  <si>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</si>
  <si>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</si>
  <si>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</si>
  <si>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</si>
  <si>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</si>
  <si>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</si>
  <si>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</si>
  <si>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</si>
  <si>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</si>
  <si>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</si>
  <si>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</si>
  <si>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</si>
  <si>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</si>
  <si>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</si>
  <si>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</si>
  <si>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</si>
  <si>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</si>
  <si>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</si>
  <si>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</si>
  <si>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</si>
  <si>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</si>
  <si>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</si>
  <si>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</si>
  <si>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</si>
  <si>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</si>
  <si>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</si>
  <si>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</si>
  <si>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</si>
  <si>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</si>
  <si>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</si>
  <si>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</si>
  <si>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</si>
  <si>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</si>
  <si>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</si>
  <si>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</si>
  <si>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</si>
  <si>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</si>
  <si>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</si>
  <si>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</si>
  <si>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</si>
  <si>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</si>
  <si>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</si>
  <si>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</si>
  <si>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</si>
  <si>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</si>
  <si>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</si>
  <si>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</si>
  <si>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</si>
  <si>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</si>
  <si>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</si>
  <si>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</si>
  <si>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</si>
  <si>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</si>
  <si>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</si>
  <si>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</si>
  <si>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</si>
  <si>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</si>
  <si>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</si>
  <si>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</si>
  <si>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</si>
  <si>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</si>
  <si>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</si>
  <si>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</si>
  <si>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</si>
  <si>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</si>
  <si>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</si>
  <si>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</si>
  <si>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</si>
  <si>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</si>
  <si>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</si>
  <si>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</si>
  <si>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</si>
  <si>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</si>
  <si>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</si>
  <si>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</si>
  <si>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</si>
  <si>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</si>
  <si>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</si>
  <si>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</si>
  <si>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</si>
  <si>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</si>
  <si>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</si>
  <si>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</si>
  <si>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</si>
  <si>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</si>
  <si>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</si>
  <si>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</si>
  <si>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</si>
  <si>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</si>
  <si>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</si>
  <si>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</si>
  <si>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</si>
  <si>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</si>
  <si>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</si>
  <si>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</si>
  <si>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</si>
  <si>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</si>
  <si>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</si>
  <si>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</si>
  <si>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</si>
  <si>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</si>
  <si>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</si>
  <si>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</si>
  <si>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</si>
  <si>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</si>
  <si>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</si>
  <si>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</si>
  <si>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</si>
  <si>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</si>
  <si>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</si>
  <si>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</si>
  <si>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</si>
  <si>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</si>
  <si>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</si>
  <si>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</si>
  <si>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</si>
  <si>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</si>
  <si>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</si>
  <si>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</si>
  <si>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</si>
  <si>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</si>
  <si>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</si>
  <si>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</si>
  <si>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</si>
  <si>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</si>
  <si>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</si>
  <si>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</si>
  <si>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</si>
  <si>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</si>
  <si>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</si>
  <si>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</si>
  <si>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</si>
  <si>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</si>
  <si>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</si>
  <si>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</si>
  <si>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</si>
  <si>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</si>
  <si>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</si>
  <si>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</si>
  <si>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</si>
  <si>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</si>
  <si>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</si>
  <si>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</si>
  <si>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</si>
  <si>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</si>
  <si>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</si>
  <si>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</si>
  <si>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</si>
  <si>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</si>
  <si>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</si>
  <si>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</si>
  <si>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</si>
  <si>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</si>
  <si>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</si>
  <si>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</si>
  <si>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</si>
  <si>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</si>
  <si>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</si>
  <si>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</si>
  <si>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</si>
  <si>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</si>
  <si>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</si>
  <si>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</si>
  <si>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</si>
  <si>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</si>
  <si>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</si>
  <si>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</si>
  <si>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</si>
  <si>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</si>
  <si>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</si>
  <si>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</si>
  <si>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</si>
  <si>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</si>
  <si>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</si>
  <si>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</si>
  <si>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</si>
  <si>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</si>
  <si>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</si>
  <si>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</si>
  <si>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</si>
  <si>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</si>
  <si>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</si>
  <si>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</si>
  <si>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</si>
  <si>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</si>
  <si>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</si>
  <si>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</si>
  <si>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</si>
  <si>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</si>
  <si>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</si>
  <si>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</si>
  <si>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</si>
  <si>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</si>
  <si>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</si>
  <si>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</si>
  <si>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</si>
  <si>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</si>
  <si>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</si>
  <si>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</si>
  <si>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</si>
  <si>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</si>
  <si>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</si>
  <si>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</si>
  <si>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</si>
  <si>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</si>
  <si>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</si>
  <si>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</si>
  <si>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</si>
  <si>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</si>
  <si>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</si>
  <si>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</si>
  <si>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</si>
  <si>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</si>
  <si>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</si>
  <si>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</si>
  <si>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</si>
  <si>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</si>
  <si>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</si>
  <si>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</si>
  <si>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</si>
  <si>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</si>
  <si>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</si>
  <si>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</si>
  <si>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</si>
  <si>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</si>
  <si>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</si>
  <si>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</si>
  <si>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</si>
  <si>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</si>
  <si>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</si>
  <si>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</si>
  <si>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</si>
  <si>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</si>
  <si>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</si>
  <si>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</si>
  <si>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</si>
  <si>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</si>
  <si>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</si>
  <si>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</si>
  <si>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</si>
  <si>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</si>
  <si>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</si>
  <si>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</si>
  <si>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</si>
  <si>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</si>
  <si>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</si>
  <si>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</si>
  <si>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</si>
  <si>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</si>
  <si>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</si>
  <si>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</si>
  <si>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</si>
  <si>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</si>
  <si>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</si>
  <si>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</si>
  <si>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</si>
  <si>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</si>
  <si>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</si>
  <si>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</si>
  <si>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</si>
  <si>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</si>
  <si>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</si>
  <si>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</si>
  <si>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</si>
  <si>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</si>
  <si>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</si>
  <si>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</si>
  <si>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</si>
  <si>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</si>
  <si>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</si>
  <si>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</si>
  <si>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</si>
  <si>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</si>
  <si>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</si>
  <si>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</si>
  <si>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</si>
  <si>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</si>
  <si>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</si>
  <si>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</si>
  <si>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</si>
  <si>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</si>
  <si>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</si>
  <si>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</si>
  <si>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</si>
  <si>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</si>
  <si>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</si>
  <si>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</si>
  <si>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</si>
  <si>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</si>
  <si>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</si>
  <si>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</si>
  <si>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</si>
  <si>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</si>
  <si>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</si>
  <si>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</si>
  <si>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</si>
  <si>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</si>
  <si>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</si>
  <si>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</si>
  <si>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</si>
  <si>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</si>
  <si>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</si>
  <si>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</si>
  <si>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</si>
  <si>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</si>
  <si>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</si>
  <si>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</si>
  <si>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</si>
  <si>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</si>
  <si>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</si>
  <si>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</si>
  <si>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</si>
  <si>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</si>
  <si>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</si>
  <si>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</si>
  <si>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</si>
  <si>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</si>
  <si>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</si>
  <si>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</si>
  <si>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</si>
  <si>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</si>
  <si>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</si>
  <si>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</si>
  <si>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</si>
  <si>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</si>
  <si>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</si>
  <si>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</si>
  <si>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</si>
  <si>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</si>
  <si>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</si>
  <si>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</si>
  <si>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</si>
  <si>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</si>
  <si>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</si>
  <si>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</si>
  <si>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</si>
  <si>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</si>
  <si>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</si>
  <si>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</si>
  <si>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</si>
  <si>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</si>
  <si>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</si>
  <si>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</si>
  <si>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</si>
  <si>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</si>
  <si>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</si>
  <si>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</si>
  <si>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</si>
  <si>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</si>
  <si>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</si>
  <si>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</si>
  <si>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</si>
  <si>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</si>
  <si>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</si>
  <si>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</si>
  <si>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</si>
  <si>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</si>
  <si>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</si>
  <si>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</si>
  <si>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</si>
  <si>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</si>
  <si>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</si>
  <si>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</si>
  <si>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</si>
  <si>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</si>
  <si>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</si>
  <si>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</si>
  <si>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</si>
  <si>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</si>
  <si>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</si>
  <si>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</si>
  <si>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</si>
  <si>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</si>
  <si>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</si>
  <si>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</si>
  <si>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</si>
  <si>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</si>
  <si>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</si>
  <si>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</si>
  <si>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</si>
  <si>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</si>
  <si>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</si>
  <si>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</si>
  <si>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</si>
  <si>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</si>
  <si>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</si>
  <si>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</si>
  <si>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</si>
  <si>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</si>
  <si>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</si>
  <si>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</si>
  <si>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</si>
  <si>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</si>
  <si>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</si>
  <si>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</si>
  <si>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</si>
  <si>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</si>
  <si>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</si>
  <si>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</si>
  <si>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</si>
  <si>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</si>
  <si>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</si>
  <si>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</si>
  <si>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</si>
  <si>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</si>
  <si>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</si>
  <si>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</si>
  <si>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</si>
  <si>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</si>
  <si>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</si>
  <si>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</si>
  <si>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</si>
  <si>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</si>
  <si>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</si>
  <si>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</si>
  <si>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</si>
  <si>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</si>
  <si>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</si>
  <si>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</si>
  <si>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</si>
  <si>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</si>
  <si>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</si>
  <si>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</si>
  <si>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</si>
  <si>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</si>
  <si>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</si>
  <si>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</si>
  <si>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</si>
  <si>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</si>
  <si>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</si>
  <si>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</si>
  <si>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</si>
  <si>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</si>
  <si>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</si>
  <si>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</si>
  <si>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</si>
  <si>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</si>
  <si>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</si>
  <si>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</si>
  <si>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</si>
  <si>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</si>
  <si>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</si>
  <si>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</si>
  <si>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</si>
  <si>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</si>
  <si>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</si>
  <si>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</si>
  <si>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</si>
  <si>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</si>
  <si>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</si>
  <si>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</si>
  <si>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</si>
  <si>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</si>
  <si>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</si>
  <si>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</si>
  <si>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</si>
  <si>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</si>
  <si>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</si>
  <si>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</si>
  <si>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</si>
  <si>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</si>
  <si>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</si>
  <si>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</si>
  <si>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</si>
  <si>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</si>
  <si>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</si>
  <si>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</si>
  <si>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</si>
  <si>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</si>
  <si>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</si>
  <si>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</si>
  <si>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</si>
  <si>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</si>
  <si>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</si>
  <si>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</si>
  <si>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</si>
  <si>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</si>
  <si>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</si>
  <si>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</si>
  <si>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</si>
  <si>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</si>
  <si>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</si>
  <si>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</si>
  <si>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</si>
  <si>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</si>
  <si>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</si>
  <si>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</si>
  <si>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</si>
  <si>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</si>
  <si>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</si>
  <si>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</si>
  <si>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</si>
  <si>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</si>
  <si>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</si>
  <si>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</si>
  <si>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</si>
  <si>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</si>
  <si>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</si>
  <si>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</si>
  <si>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</si>
  <si>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</si>
  <si>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</si>
  <si>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</si>
  <si>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</si>
  <si>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</si>
  <si>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</si>
  <si>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</si>
  <si>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</si>
  <si>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</si>
  <si>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</si>
  <si>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</si>
  <si>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</si>
  <si>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</si>
  <si>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</si>
  <si>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</si>
  <si>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</si>
  <si>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</si>
  <si>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</si>
  <si>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</si>
  <si>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</si>
  <si>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</si>
  <si>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</si>
  <si>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</si>
  <si>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</si>
  <si>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</si>
  <si>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</si>
  <si>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</si>
  <si>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</si>
  <si>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</si>
  <si>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</si>
  <si>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</si>
  <si>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</si>
  <si>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</si>
  <si>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</si>
  <si>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</si>
  <si>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</si>
  <si>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</si>
  <si>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</si>
  <si>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</si>
  <si>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</si>
  <si>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</si>
  <si>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</si>
  <si>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</si>
  <si>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</si>
  <si>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</si>
  <si>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</si>
  <si>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</si>
  <si>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</si>
  <si>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</si>
  <si>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</si>
  <si>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</si>
  <si>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</si>
  <si>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</si>
  <si>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</si>
  <si>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</si>
  <si>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</si>
  <si>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</si>
  <si>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</si>
  <si>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</si>
  <si>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</si>
  <si>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</si>
  <si>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</si>
  <si>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</si>
  <si>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</si>
  <si>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</si>
  <si>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</si>
  <si>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</si>
  <si>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</si>
  <si>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</si>
  <si>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</si>
  <si>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</si>
  <si>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</si>
  <si>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</si>
  <si>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</si>
  <si>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</si>
  <si>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</si>
  <si>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</si>
  <si>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</si>
  <si>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</si>
  <si>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</si>
  <si>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</si>
  <si>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</si>
  <si>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</si>
  <si>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</si>
  <si>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</si>
  <si>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</si>
  <si>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</si>
  <si>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</si>
  <si>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</si>
  <si>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</si>
  <si>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</si>
  <si>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</si>
  <si>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</si>
  <si>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</si>
  <si>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</si>
  <si>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</si>
  <si>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</si>
  <si>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</si>
  <si>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</si>
  <si>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</si>
  <si>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</si>
  <si>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</si>
  <si>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</si>
  <si>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</si>
  <si>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</si>
  <si>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</si>
  <si>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</si>
  <si>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</si>
  <si>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</si>
  <si>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</si>
  <si>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</si>
  <si>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</si>
  <si>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</si>
  <si>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</si>
  <si>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</si>
  <si>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</si>
  <si>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</si>
  <si>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</si>
  <si>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</si>
  <si>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</si>
  <si>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</si>
  <si>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</si>
  <si>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</si>
  <si>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</si>
  <si>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</si>
  <si>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</si>
  <si>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</si>
  <si>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</si>
  <si>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</si>
  <si>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</si>
  <si>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</si>
  <si>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</si>
  <si>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</si>
  <si>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</si>
  <si>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</si>
  <si>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</si>
  <si>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</si>
  <si>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</si>
  <si>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</si>
  <si>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</si>
  <si>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</si>
  <si>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</si>
  <si>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</si>
  <si>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</si>
  <si>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</si>
  <si>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</si>
  <si>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</si>
  <si>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</si>
  <si>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</si>
  <si>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</si>
  <si>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</si>
  <si>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</si>
  <si>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</si>
  <si>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</si>
  <si>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</si>
  <si>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</si>
  <si>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</si>
  <si>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</si>
  <si>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</si>
  <si>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</si>
  <si>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</si>
  <si>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</si>
  <si>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</si>
  <si>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</si>
  <si>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</si>
  <si>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</si>
  <si>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</si>
  <si>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</si>
  <si>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</si>
  <si>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</si>
  <si>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</si>
  <si>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</si>
  <si>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</si>
  <si>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</si>
  <si>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</si>
  <si>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</si>
  <si>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</si>
  <si>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</si>
  <si>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</si>
  <si>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</si>
  <si>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</si>
  <si>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</si>
  <si>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</si>
  <si>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</si>
  <si>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</si>
  <si>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</si>
  <si>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</si>
  <si>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</si>
  <si>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</si>
  <si>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</si>
  <si>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</si>
  <si>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</si>
  <si>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</si>
  <si>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</si>
  <si>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</si>
  <si>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</si>
  <si>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</si>
  <si>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</si>
  <si>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</si>
  <si>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</si>
  <si>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</si>
  <si>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</si>
  <si>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</si>
  <si>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</si>
  <si>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</si>
  <si>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</si>
  <si>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</si>
  <si>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</si>
  <si>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</si>
  <si>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</si>
  <si>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</si>
  <si>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</si>
  <si>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</si>
  <si>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</si>
  <si>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</si>
  <si>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</si>
  <si>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</si>
  <si>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</si>
  <si>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</si>
  <si>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</si>
  <si>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</si>
  <si>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</si>
  <si>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</si>
  <si>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</si>
  <si>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</si>
  <si>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</si>
  <si>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</si>
  <si>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</si>
  <si>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</si>
  <si>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</si>
  <si>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</si>
  <si>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</si>
  <si>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</si>
  <si>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</si>
  <si>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</si>
  <si>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</si>
  <si>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</si>
  <si>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</si>
  <si>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</si>
  <si>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</si>
  <si>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</si>
  <si>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</si>
  <si>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</si>
  <si>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</si>
  <si>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</si>
  <si>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</si>
  <si>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</si>
  <si>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</si>
  <si>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</si>
  <si>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</si>
  <si>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</si>
  <si>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</si>
  <si>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</si>
  <si>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</si>
  <si>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</si>
  <si>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</si>
  <si>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</si>
  <si>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</si>
  <si>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</si>
  <si>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</si>
  <si>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</si>
  <si>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</si>
  <si>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</si>
  <si>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</si>
  <si>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</si>
  <si>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</si>
  <si>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</si>
  <si>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</si>
  <si>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</si>
  <si>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</si>
  <si>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</si>
  <si>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</si>
  <si>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</si>
  <si>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</si>
  <si>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</si>
  <si>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</si>
  <si>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</si>
  <si>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</si>
  <si>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</si>
  <si>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</si>
  <si>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</si>
  <si>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</si>
  <si>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</si>
  <si>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</si>
  <si>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</si>
  <si>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</si>
  <si>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</si>
  <si>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</si>
  <si>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</si>
  <si>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</si>
  <si>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</si>
  <si>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</si>
  <si>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</si>
  <si>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</si>
  <si>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</si>
  <si>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</si>
  <si>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</si>
  <si>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</si>
  <si>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</si>
  <si>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</si>
  <si>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</si>
  <si>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</si>
  <si>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</si>
  <si>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</si>
  <si>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</si>
  <si>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</si>
  <si>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</si>
  <si>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</si>
  <si>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</si>
  <si>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</si>
  <si>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</si>
  <si>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</si>
  <si>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</si>
  <si>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</si>
  <si>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</si>
  <si>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</si>
  <si>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</si>
  <si>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</si>
  <si>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</si>
  <si>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</si>
  <si>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</si>
  <si>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</si>
  <si>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</si>
  <si>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</si>
  <si>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</si>
  <si>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</si>
  <si>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</si>
  <si>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</si>
  <si>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</si>
  <si>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</si>
  <si>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</si>
  <si>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</si>
  <si>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</si>
  <si>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</si>
  <si>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</si>
  <si>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</si>
  <si>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</si>
  <si>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</si>
  <si>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</si>
  <si>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</si>
  <si>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</si>
  <si>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</si>
  <si>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</si>
  <si>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</si>
  <si>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</si>
  <si>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</si>
  <si>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</si>
  <si>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</si>
  <si>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</si>
  <si>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</si>
  <si>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</si>
  <si>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</si>
  <si>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</si>
  <si>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</si>
  <si>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</si>
  <si>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</si>
  <si>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</si>
  <si>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</si>
  <si>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</si>
  <si>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</si>
  <si>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</si>
  <si>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</si>
  <si>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</si>
  <si>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</si>
  <si>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</si>
  <si>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</si>
  <si>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</si>
  <si>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</si>
  <si>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</si>
  <si>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</si>
  <si>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</si>
  <si>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</si>
  <si>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</si>
  <si>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</si>
  <si>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</si>
  <si>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</si>
  <si>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</si>
  <si>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</si>
  <si>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</si>
  <si>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</si>
  <si>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</si>
  <si>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</si>
  <si>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</si>
  <si>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</si>
  <si>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</si>
  <si>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</si>
  <si>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</si>
  <si>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</si>
  <si>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</si>
  <si>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</si>
  <si>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</si>
  <si>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</si>
  <si>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</si>
  <si>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</si>
  <si>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</si>
  <si>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</si>
  <si>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</si>
  <si>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</si>
  <si>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</si>
  <si>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</si>
  <si>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</si>
  <si>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</si>
  <si>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</si>
  <si>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</si>
  <si>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</si>
  <si>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</si>
  <si>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</si>
  <si>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</si>
  <si>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</si>
  <si>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</si>
  <si>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</si>
  <si>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</si>
  <si>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</si>
  <si>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</si>
  <si>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</si>
  <si>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</si>
  <si>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</si>
  <si>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</si>
  <si>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</si>
  <si>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</si>
  <si>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</si>
  <si>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</si>
  <si>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</si>
  <si>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</si>
  <si>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</si>
  <si>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</si>
  <si>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</si>
  <si>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</si>
  <si>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</si>
  <si>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</si>
  <si>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</si>
  <si>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</si>
  <si>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</si>
  <si>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</si>
  <si>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</si>
  <si>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</si>
  <si>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</si>
  <si>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</si>
  <si>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</si>
  <si>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</si>
  <si>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</si>
  <si>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</si>
  <si>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</si>
  <si>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</si>
  <si>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</si>
  <si>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</si>
  <si>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</si>
  <si>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</si>
  <si>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</si>
  <si>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</si>
  <si>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</si>
  <si>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</si>
  <si>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</si>
  <si>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</si>
  <si>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</si>
  <si>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</si>
  <si>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</si>
  <si>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</si>
  <si>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</si>
  <si>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</si>
  <si>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</si>
  <si>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</si>
  <si>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</si>
  <si>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</si>
  <si>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</si>
  <si>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</si>
  <si>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</si>
  <si>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</si>
  <si>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</si>
  <si>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</si>
  <si>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</si>
  <si>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</si>
  <si>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</si>
  <si>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</si>
  <si>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</si>
  <si>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</si>
  <si>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</si>
  <si>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</si>
  <si>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</si>
  <si>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</si>
  <si>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</si>
  <si>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</si>
  <si>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</si>
  <si>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</si>
  <si>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</si>
  <si>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</si>
  <si>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</si>
  <si>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</si>
  <si>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</si>
  <si>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</si>
  <si>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</si>
  <si>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</si>
  <si>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</si>
  <si>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</si>
  <si>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</si>
  <si>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</si>
  <si>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</si>
  <si>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</si>
  <si>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</si>
  <si>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</si>
  <si>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</si>
  <si>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</si>
  <si>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</si>
  <si>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</si>
  <si>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</si>
  <si>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</si>
  <si>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</si>
  <si>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</si>
  <si>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</si>
  <si>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</si>
  <si>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</si>
  <si>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</si>
  <si>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</si>
  <si>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</si>
  <si>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</si>
  <si>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</si>
  <si>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</si>
  <si>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</si>
  <si>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</si>
  <si>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</si>
  <si>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</si>
  <si>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</si>
  <si>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</si>
  <si>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</si>
  <si>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</si>
  <si>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</si>
  <si>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</si>
  <si>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</si>
  <si>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</si>
  <si>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</si>
  <si>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</si>
  <si>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</si>
  <si>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</si>
  <si>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</si>
  <si>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</si>
  <si>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</si>
  <si>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</si>
  <si>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</si>
  <si>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</si>
  <si>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</si>
  <si>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</si>
  <si>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</si>
  <si>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</si>
  <si>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</si>
  <si>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</si>
  <si>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</si>
  <si>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</si>
  <si>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</si>
  <si>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</si>
  <si>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</si>
  <si>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</si>
  <si>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</si>
  <si>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</si>
  <si>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</si>
  <si>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</si>
  <si>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</si>
  <si>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</si>
  <si>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</si>
  <si>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</si>
  <si>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</si>
  <si>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</si>
  <si>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</si>
  <si>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</si>
  <si>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</si>
  <si>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</si>
  <si>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</si>
  <si>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</si>
  <si>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</si>
  <si>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</si>
  <si>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</si>
  <si>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</si>
  <si>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</si>
  <si>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</si>
  <si>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</si>
  <si>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</si>
  <si>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</si>
  <si>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</si>
  <si>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</si>
  <si>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</si>
  <si>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</si>
  <si>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</si>
  <si>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</si>
  <si>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</si>
  <si>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</si>
  <si>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</si>
  <si>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</si>
  <si>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</si>
  <si>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</si>
  <si>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</si>
  <si>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</si>
  <si>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</si>
  <si>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</si>
  <si>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</si>
  <si>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</si>
  <si>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</si>
  <si>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</si>
  <si>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</si>
  <si>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</si>
  <si>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</si>
  <si>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</si>
  <si>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</si>
  <si>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</si>
  <si>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</si>
  <si>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</si>
  <si>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</si>
  <si>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</si>
  <si>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</si>
  <si>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</si>
  <si>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</si>
  <si>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</si>
  <si>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</si>
  <si>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</si>
  <si>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</si>
  <si>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</si>
  <si>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</si>
  <si>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</si>
  <si>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</si>
  <si>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</si>
  <si>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</si>
  <si>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</si>
  <si>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</si>
  <si>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</si>
  <si>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</si>
  <si>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</si>
  <si>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</si>
  <si>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</si>
  <si>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</si>
  <si>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</si>
  <si>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</si>
  <si>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</si>
  <si>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</si>
  <si>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</si>
  <si>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</si>
  <si>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</si>
  <si>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</si>
  <si>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</si>
  <si>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</si>
  <si>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</si>
  <si>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</si>
  <si>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</si>
  <si>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</si>
  <si>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</si>
  <si>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</si>
  <si>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</si>
  <si>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</si>
  <si>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</si>
  <si>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</si>
  <si>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</si>
  <si>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</si>
  <si>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</si>
  <si>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</si>
  <si>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</si>
  <si>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</si>
  <si>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</si>
  <si>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</si>
  <si>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</si>
  <si>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</si>
  <si>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</si>
  <si>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</si>
  <si>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</si>
  <si>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</si>
  <si>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</si>
  <si>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</si>
  <si>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</si>
  <si>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</si>
  <si>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</si>
  <si>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</si>
  <si>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</si>
  <si>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</si>
  <si>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</si>
  <si>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</si>
  <si>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</si>
  <si>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</si>
  <si>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</si>
  <si>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</si>
  <si>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</si>
  <si>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</si>
  <si>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</si>
  <si>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</si>
  <si>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</si>
  <si>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</si>
  <si>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</si>
  <si>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</si>
  <si>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</si>
  <si>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</si>
  <si>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</si>
  <si>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</si>
  <si>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</si>
  <si>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</si>
  <si>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</si>
  <si>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</si>
  <si>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</si>
  <si>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</si>
  <si>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</si>
  <si>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</si>
  <si>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</si>
  <si>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</si>
  <si>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</si>
  <si>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</si>
  <si>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</si>
  <si>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</si>
  <si>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</si>
  <si>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</si>
  <si>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</si>
  <si>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</si>
  <si>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</si>
  <si>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</si>
  <si>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</si>
  <si>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</si>
  <si>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</si>
  <si>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</si>
  <si>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</si>
  <si>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</si>
  <si>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</si>
  <si>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</si>
  <si>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</si>
  <si>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</si>
  <si>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</si>
  <si>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</si>
  <si>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</si>
  <si>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</si>
  <si>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</si>
  <si>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</si>
  <si>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</si>
  <si>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</si>
  <si>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</si>
  <si>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</si>
  <si>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</si>
  <si>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</si>
  <si>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</si>
  <si>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</si>
  <si>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</si>
  <si>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</si>
  <si>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</si>
  <si>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</si>
  <si>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</si>
  <si>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</si>
  <si>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</si>
  <si>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</si>
  <si>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</si>
  <si>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</si>
  <si>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</si>
  <si>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</si>
  <si>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</si>
  <si>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</si>
  <si>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</si>
  <si>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</si>
  <si>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</si>
  <si>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</si>
  <si>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</si>
  <si>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</si>
  <si>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</si>
  <si>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</si>
  <si>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</si>
  <si>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</si>
  <si>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</si>
  <si>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</si>
  <si>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</si>
  <si>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</si>
  <si>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</si>
  <si>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</si>
  <si>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</si>
  <si>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</si>
  <si>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</si>
  <si>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</si>
  <si>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</si>
  <si>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</si>
  <si>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</si>
  <si>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</si>
  <si>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</si>
  <si>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</si>
  <si>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</si>
  <si>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</si>
  <si>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</si>
  <si>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</si>
  <si>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</si>
  <si>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</si>
  <si>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</si>
  <si>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</si>
  <si>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</si>
  <si>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</si>
  <si>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</si>
  <si>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</si>
  <si>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</si>
  <si>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</si>
  <si>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</si>
  <si>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</si>
  <si>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</si>
  <si>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</si>
  <si>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</si>
  <si>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</si>
  <si>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</si>
  <si>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</si>
  <si>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</si>
  <si>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</si>
  <si>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</si>
  <si>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</si>
  <si>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</si>
  <si>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</si>
  <si>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</si>
  <si>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</si>
  <si>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</si>
  <si>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</si>
  <si>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</si>
  <si>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</si>
  <si>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</si>
  <si>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</si>
  <si>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</si>
  <si>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</si>
  <si>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</si>
  <si>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</si>
  <si>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</si>
  <si>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</si>
  <si>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</si>
  <si>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</si>
  <si>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</si>
  <si>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</si>
  <si>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</si>
  <si>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</si>
  <si>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</si>
  <si>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</si>
  <si>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</si>
  <si>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</si>
  <si>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</si>
  <si>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</si>
  <si>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</si>
  <si>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</si>
  <si>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</si>
  <si>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</si>
  <si>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</si>
  <si>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</si>
  <si>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</si>
  <si>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</si>
  <si>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</si>
  <si>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</si>
  <si>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</si>
  <si>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</si>
  <si>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</si>
  <si>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</si>
  <si>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</si>
  <si>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</si>
  <si>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</si>
  <si>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</si>
  <si>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</si>
  <si>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</si>
  <si>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</si>
  <si>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</si>
  <si>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</si>
  <si>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</si>
  <si>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</si>
  <si>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</si>
  <si>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</si>
  <si>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</si>
  <si>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</si>
  <si>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</si>
  <si>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</si>
  <si>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</si>
  <si>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</si>
  <si>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</si>
  <si>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</si>
  <si>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</si>
  <si>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</si>
  <si>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</si>
  <si>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</si>
  <si>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</si>
  <si>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</si>
  <si>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</si>
  <si>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</si>
  <si>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</si>
  <si>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</si>
  <si>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</si>
  <si>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</si>
  <si>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</si>
  <si>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</si>
  <si>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</si>
  <si>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</si>
  <si>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</si>
  <si>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</si>
  <si>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</si>
  <si>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</si>
  <si>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</si>
  <si>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</si>
  <si>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</si>
  <si>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</si>
  <si>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</si>
  <si>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</si>
  <si>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</si>
  <si>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</si>
  <si>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</si>
  <si>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</si>
  <si>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</si>
  <si>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</si>
  <si>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</si>
  <si>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</si>
  <si>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</si>
  <si>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</si>
  <si>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</si>
  <si>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</si>
  <si>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</si>
  <si>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</si>
  <si>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</si>
  <si>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</si>
  <si>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</si>
  <si>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</si>
  <si>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</si>
  <si>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</si>
  <si>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</si>
  <si>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</si>
  <si>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</si>
  <si>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</si>
  <si>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</si>
  <si>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</si>
  <si>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</si>
  <si>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</si>
  <si>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</si>
  <si>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</si>
  <si>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</si>
  <si>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</si>
  <si>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</si>
  <si>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</si>
  <si>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</si>
  <si>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</si>
  <si>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</si>
  <si>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</si>
  <si>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</si>
  <si>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</si>
  <si>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</si>
  <si>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</si>
  <si>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</si>
  <si>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</si>
  <si>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</si>
  <si>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</si>
  <si>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</si>
  <si>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</si>
  <si>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</si>
  <si>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</si>
  <si>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</si>
  <si>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</si>
  <si>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</si>
  <si>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</si>
  <si>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</si>
  <si>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</si>
  <si>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</si>
  <si>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</si>
  <si>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</si>
  <si>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</si>
  <si>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</si>
  <si>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</si>
  <si>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</si>
  <si>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</si>
  <si>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</si>
  <si>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</si>
  <si>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</si>
  <si>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</si>
  <si>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</si>
  <si>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</si>
  <si>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</si>
  <si>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</si>
  <si>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</si>
  <si>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</si>
  <si>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</si>
  <si>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</si>
  <si>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</si>
  <si>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</si>
  <si>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</si>
  <si>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</si>
  <si>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</si>
  <si>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</si>
  <si>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</si>
  <si>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</si>
  <si>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</si>
  <si>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</si>
  <si>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</si>
  <si>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</si>
  <si>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</si>
  <si>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</si>
  <si>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</si>
  <si>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</si>
  <si>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</si>
  <si>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</si>
  <si>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</si>
  <si>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</si>
  <si>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</si>
  <si>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</si>
  <si>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</si>
  <si>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</si>
  <si>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</si>
  <si>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</si>
  <si>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</si>
  <si>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</si>
  <si>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</si>
  <si>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</si>
  <si>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</si>
  <si>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</si>
  <si>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</si>
  <si>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</si>
  <si>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</si>
  <si>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</si>
  <si>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</si>
  <si>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</si>
  <si>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</si>
  <si>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</si>
  <si>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</si>
  <si>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</si>
  <si>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</si>
  <si>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</si>
  <si>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</si>
  <si>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</si>
  <si>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</si>
  <si>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</si>
  <si>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</si>
  <si>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</si>
  <si>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</si>
  <si>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</si>
  <si>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</si>
  <si>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</si>
  <si>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</si>
  <si>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</si>
  <si>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</si>
  <si>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</si>
  <si>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</si>
  <si>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</si>
  <si>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</si>
  <si>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</si>
  <si>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</si>
  <si>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</si>
  <si>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</si>
  <si>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</si>
  <si>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</si>
  <si>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</si>
  <si>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</si>
  <si>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</si>
  <si>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</si>
  <si>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</si>
  <si>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</si>
  <si>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</si>
  <si>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</si>
  <si>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</si>
  <si>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</si>
  <si>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</si>
  <si>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</si>
  <si>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</si>
  <si>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</si>
  <si>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</si>
  <si>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</si>
  <si>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</si>
  <si>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</si>
  <si>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</si>
  <si>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</si>
  <si>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</si>
  <si>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</si>
  <si>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</si>
  <si>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</si>
  <si>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</si>
  <si>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</si>
  <si>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</si>
  <si>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</si>
  <si>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</si>
  <si>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</si>
  <si>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</si>
  <si>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</si>
  <si>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</si>
  <si>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</si>
  <si>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</si>
  <si>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</si>
  <si>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</si>
  <si>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</si>
  <si>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</si>
  <si>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</si>
  <si>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</si>
  <si>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</si>
  <si>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</si>
  <si>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</si>
  <si>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</si>
  <si>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</si>
  <si>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</si>
  <si>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</si>
  <si>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</si>
  <si>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</si>
  <si>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</si>
  <si>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</si>
  <si>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</si>
  <si>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</si>
  <si>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</si>
  <si>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</si>
  <si>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</si>
  <si>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</si>
  <si>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</si>
  <si>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</si>
  <si>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</si>
  <si>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</si>
  <si>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</si>
  <si>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</si>
  <si>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</si>
  <si>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</si>
  <si>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</si>
  <si>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</si>
  <si>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</si>
  <si>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</si>
  <si>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</si>
  <si>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</si>
  <si>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</si>
  <si>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</si>
  <si>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</si>
  <si>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</si>
  <si>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</si>
  <si>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</si>
  <si>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</si>
  <si>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</si>
  <si>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</si>
  <si>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</si>
  <si>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</si>
  <si>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</si>
  <si>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</si>
  <si>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</si>
  <si>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</si>
  <si>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</si>
  <si>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</si>
  <si>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</si>
  <si>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</si>
  <si>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</si>
  <si>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</si>
  <si>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</si>
  <si>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</si>
  <si>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</si>
  <si>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</si>
  <si>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</si>
  <si>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</si>
  <si>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</si>
  <si>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</si>
  <si>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</si>
  <si>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</si>
  <si>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</si>
  <si>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</si>
  <si>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</si>
  <si>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</si>
  <si>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</si>
  <si>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</si>
  <si>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</si>
  <si>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</si>
  <si>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</si>
  <si>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</si>
  <si>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</si>
  <si>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</si>
  <si>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</si>
  <si>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</si>
  <si>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</si>
  <si>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</si>
  <si>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</si>
  <si>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</si>
  <si>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</si>
  <si>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</si>
  <si>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</si>
  <si>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</si>
  <si>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</si>
  <si>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</si>
  <si>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</si>
  <si>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</si>
  <si>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</si>
  <si>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</si>
  <si>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</si>
  <si>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</si>
  <si>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</si>
  <si>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</si>
  <si>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</si>
  <si>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</si>
  <si>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</si>
  <si>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</si>
  <si>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</si>
  <si>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</si>
  <si>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</si>
  <si>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</si>
  <si>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</si>
  <si>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</si>
  <si>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</si>
  <si>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</si>
  <si>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</si>
  <si>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</si>
  <si>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</si>
  <si>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</si>
  <si>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</si>
  <si>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</si>
  <si>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</si>
  <si>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</si>
  <si>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</si>
  <si>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</si>
  <si>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</si>
  <si>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</si>
  <si>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</si>
  <si>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</si>
  <si>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</si>
  <si>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</si>
  <si>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</si>
  <si>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</si>
  <si>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</si>
  <si>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</si>
  <si>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</si>
  <si>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</si>
  <si>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</si>
  <si>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</si>
  <si>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</si>
  <si>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</si>
  <si>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</si>
  <si>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</si>
  <si>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</si>
  <si>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</si>
  <si>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</si>
  <si>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</si>
  <si>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</si>
  <si>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</si>
  <si>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</si>
  <si>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</si>
  <si>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</si>
  <si>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</si>
  <si>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</si>
  <si>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</si>
  <si>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</si>
  <si>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</si>
  <si>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</si>
  <si>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</si>
  <si>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</si>
  <si>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</si>
  <si>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</si>
  <si>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</si>
  <si>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</si>
  <si>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</si>
  <si>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</si>
  <si>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</si>
  <si>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</si>
  <si>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</si>
  <si>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</si>
  <si>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</si>
  <si>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</si>
  <si>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</si>
  <si>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</si>
  <si>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</si>
  <si>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</si>
  <si>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</si>
  <si>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</si>
  <si>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</si>
  <si>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</si>
  <si>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</si>
  <si>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</si>
  <si>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</si>
  <si>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</si>
  <si>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</si>
  <si>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</si>
  <si>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</si>
  <si>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</si>
  <si>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</si>
  <si>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</si>
  <si>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</si>
  <si>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</si>
  <si>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</si>
  <si>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</si>
  <si>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</si>
  <si>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</si>
  <si>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</si>
  <si>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</si>
  <si>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</si>
  <si>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</si>
  <si>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</si>
  <si>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</si>
  <si>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</si>
  <si>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</si>
  <si>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</si>
  <si>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</si>
  <si>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</si>
  <si>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</si>
  <si>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</si>
  <si>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</si>
  <si>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</si>
  <si>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</si>
  <si>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</si>
  <si>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</si>
  <si>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</si>
  <si>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</si>
  <si>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</si>
  <si>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</si>
  <si>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</si>
  <si>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</si>
  <si>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</si>
  <si>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</si>
  <si>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</si>
  <si>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</si>
  <si>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</si>
  <si>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</si>
  <si>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</si>
  <si>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</si>
  <si>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</si>
  <si>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</si>
  <si>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</si>
  <si>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</si>
  <si>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</si>
  <si>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</si>
  <si>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</si>
  <si>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</si>
  <si>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</si>
  <si>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</si>
  <si>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</si>
  <si>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</si>
  <si>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</si>
  <si>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</si>
  <si>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</si>
  <si>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</si>
  <si>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</si>
  <si>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</si>
  <si>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</si>
  <si>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</si>
  <si>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</si>
  <si>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</si>
  <si>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</si>
  <si>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</si>
  <si>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</si>
  <si>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</si>
  <si>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</si>
  <si>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</si>
  <si>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</si>
  <si>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</si>
  <si>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</si>
  <si>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</si>
  <si>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</si>
  <si>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</si>
  <si>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</si>
  <si>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</si>
  <si>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</si>
  <si>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</si>
  <si>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</si>
  <si>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</si>
  <si>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</si>
  <si>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</si>
  <si>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</si>
  <si>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</si>
  <si>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</si>
  <si>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</si>
  <si>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</si>
  <si>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</si>
  <si>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</si>
  <si>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</si>
  <si>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</si>
  <si>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</si>
  <si>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</si>
  <si>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</si>
  <si>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</si>
  <si>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</si>
  <si>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</si>
  <si>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</si>
  <si>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</si>
  <si>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</si>
  <si>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</si>
  <si>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</si>
  <si>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</si>
  <si>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</si>
  <si>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</si>
  <si>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</si>
  <si>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</si>
  <si>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</si>
  <si>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</si>
  <si>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</si>
  <si>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</si>
  <si>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</si>
  <si>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</si>
  <si>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</si>
  <si>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</si>
  <si>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</si>
  <si>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</si>
  <si>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</si>
  <si>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</si>
  <si>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</si>
  <si>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</si>
  <si>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</si>
  <si>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</si>
  <si>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</si>
  <si>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</si>
  <si>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</si>
  <si>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</si>
  <si>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</si>
  <si>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</si>
  <si>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</si>
  <si>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</si>
  <si>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</si>
  <si>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</si>
  <si>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</si>
  <si>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</si>
  <si>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</si>
  <si>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</si>
  <si>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</si>
  <si>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</si>
  <si>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</si>
  <si>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</si>
  <si>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</si>
  <si>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</si>
  <si>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</si>
  <si>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</si>
  <si>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</si>
  <si>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</si>
  <si>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</si>
  <si>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</si>
  <si>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</si>
  <si>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</si>
  <si>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</si>
  <si>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</si>
  <si>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</si>
  <si>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</si>
  <si>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</si>
  <si>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</si>
  <si>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</si>
  <si>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</si>
  <si>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</si>
  <si>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</si>
  <si>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</si>
  <si>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</si>
  <si>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</si>
  <si>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</si>
  <si>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</si>
  <si>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</si>
  <si>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</si>
  <si>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</si>
  <si>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</si>
  <si>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</si>
  <si>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</si>
  <si>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</si>
  <si>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</si>
  <si>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</si>
  <si>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</si>
  <si>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</si>
  <si>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</si>
  <si>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</si>
  <si>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</si>
  <si>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</si>
  <si>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</si>
  <si>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</si>
  <si>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</si>
  <si>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</si>
  <si>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</si>
  <si>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</si>
  <si>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</si>
  <si>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</si>
  <si>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</si>
  <si>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</si>
  <si>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</si>
  <si>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</si>
  <si>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</si>
  <si>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</si>
  <si>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</si>
  <si>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</si>
  <si>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</si>
  <si>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</si>
  <si>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</si>
  <si>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</si>
  <si>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</si>
  <si>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</si>
  <si>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</si>
  <si>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</si>
  <si>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</si>
  <si>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</si>
  <si>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</si>
  <si>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</si>
  <si>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</si>
  <si>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</si>
  <si>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</si>
  <si>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</si>
  <si>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</si>
  <si>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</si>
  <si>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</si>
  <si>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</si>
  <si>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</si>
  <si>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</si>
  <si>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</si>
  <si>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</si>
  <si>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</si>
  <si>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</si>
  <si>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</si>
  <si>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</si>
  <si>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</si>
  <si>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</si>
  <si>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</si>
  <si>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</si>
  <si>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</si>
  <si>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</si>
  <si>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</si>
  <si>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</si>
  <si>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</si>
  <si>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</si>
  <si>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</si>
  <si>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</si>
  <si>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</si>
  <si>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</si>
  <si>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</si>
  <si>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</si>
  <si>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</si>
  <si>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</si>
  <si>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</si>
  <si>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</si>
  <si>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</si>
  <si>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</si>
  <si>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</si>
  <si>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</si>
  <si>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</si>
  <si>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</si>
  <si>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</si>
  <si>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</si>
  <si>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</si>
  <si>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</si>
  <si>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</si>
  <si>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</si>
  <si>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</si>
  <si>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</si>
  <si>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</si>
  <si>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</si>
  <si>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</si>
  <si>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</si>
  <si>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</si>
  <si>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</si>
  <si>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</si>
  <si>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</si>
  <si>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</si>
  <si>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</si>
  <si>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</si>
  <si>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</si>
  <si>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</si>
  <si>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</si>
  <si>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</si>
  <si>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</si>
  <si>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</si>
  <si>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</si>
  <si>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</si>
  <si>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</si>
  <si>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</si>
  <si>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</si>
  <si>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</si>
  <si>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</si>
  <si>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</si>
  <si>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</si>
  <si>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</si>
  <si>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</si>
  <si>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</si>
  <si>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</si>
  <si>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</si>
  <si>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</si>
  <si>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</si>
  <si>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</si>
  <si>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</si>
  <si>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</si>
  <si>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</si>
  <si>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</si>
  <si>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</si>
  <si>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</si>
  <si>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</si>
  <si>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</si>
  <si>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</si>
  <si>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</si>
  <si>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</si>
  <si>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</si>
  <si>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</si>
  <si>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</si>
  <si>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</si>
  <si>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</si>
  <si>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</si>
  <si>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</si>
  <si>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</si>
  <si>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</si>
  <si>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</si>
  <si>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</si>
  <si>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</si>
  <si>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</si>
  <si>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</si>
  <si>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</si>
  <si>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</si>
  <si>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</si>
  <si>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</si>
  <si>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</si>
  <si>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</si>
  <si>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</si>
  <si>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</si>
  <si>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</si>
  <si>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</si>
  <si>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</si>
  <si>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</si>
  <si>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</si>
  <si>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</si>
  <si>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</si>
  <si>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</si>
  <si>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</si>
  <si>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</si>
  <si>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</si>
  <si>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</si>
  <si>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</si>
  <si>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</si>
  <si>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</si>
  <si>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</si>
  <si>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</si>
  <si>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</si>
  <si>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</si>
  <si>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</si>
  <si>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</si>
  <si>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</si>
  <si>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</si>
  <si>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</si>
  <si>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</si>
  <si>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</si>
  <si>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</si>
  <si>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</si>
  <si>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</si>
  <si>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</si>
  <si>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</si>
  <si>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</si>
  <si>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</si>
  <si>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</si>
  <si>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</si>
  <si>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</si>
  <si>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</si>
  <si>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</si>
  <si>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</si>
  <si>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</si>
  <si>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</si>
  <si>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</si>
  <si>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</si>
  <si>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</si>
  <si>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</si>
  <si>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</si>
  <si>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</si>
  <si>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</si>
  <si>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</si>
  <si>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</si>
  <si>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</si>
  <si>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</si>
  <si>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</si>
  <si>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</si>
  <si>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</si>
  <si>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</si>
  <si>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</si>
  <si>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</si>
  <si>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</si>
  <si>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</si>
  <si>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</si>
  <si>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</si>
  <si>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</si>
  <si>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</si>
  <si>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</si>
  <si>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</si>
  <si>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</si>
  <si>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</si>
  <si>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</si>
  <si>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</si>
  <si>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</si>
  <si>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</si>
  <si>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</si>
  <si>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</si>
  <si>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</si>
  <si>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</si>
  <si>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</si>
  <si>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</si>
  <si>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</si>
  <si>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</si>
  <si>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</si>
  <si>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</si>
  <si>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</si>
  <si>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</si>
  <si>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</si>
  <si>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</si>
  <si>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</si>
  <si>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</si>
  <si>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</si>
  <si>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</si>
  <si>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</si>
  <si>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</si>
  <si>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</si>
  <si>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</si>
  <si>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</si>
  <si>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</si>
  <si>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</si>
  <si>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</si>
  <si>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</si>
  <si>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</si>
  <si>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</si>
  <si>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</si>
  <si>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</si>
  <si>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</si>
  <si>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</si>
  <si>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</si>
  <si>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</si>
  <si>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</si>
  <si>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</si>
  <si>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</si>
  <si>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</si>
  <si>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</si>
  <si>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</si>
  <si>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</si>
  <si>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</si>
  <si>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</si>
  <si>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</si>
  <si>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</si>
  <si>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</si>
  <si>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</si>
  <si>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</si>
  <si>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</si>
  <si>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</si>
  <si>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</si>
  <si>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</si>
  <si>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</si>
  <si>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</si>
  <si>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</si>
  <si>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</si>
  <si>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</si>
  <si>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</si>
  <si>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</si>
  <si>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</si>
  <si>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</si>
  <si>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</si>
  <si>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</si>
  <si>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</si>
  <si>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</si>
  <si>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</si>
  <si>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</si>
  <si>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</si>
  <si>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</si>
  <si>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</si>
  <si>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</si>
  <si>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</si>
  <si>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</si>
  <si>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</si>
  <si>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</si>
  <si>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</si>
  <si>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</si>
  <si>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</si>
  <si>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</si>
  <si>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</si>
  <si>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</si>
  <si>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</si>
  <si>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</si>
  <si>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</si>
  <si>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</si>
  <si>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</si>
  <si>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</si>
  <si>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</si>
  <si>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</si>
  <si>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</si>
  <si>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</si>
  <si>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</si>
  <si>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</si>
  <si>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</si>
  <si>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</si>
  <si>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</si>
  <si>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</si>
  <si>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</si>
  <si>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</si>
  <si>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</si>
  <si>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</si>
  <si>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</si>
  <si>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</si>
  <si>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</si>
  <si>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</si>
  <si>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</si>
  <si>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</si>
  <si>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</si>
  <si>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</si>
  <si>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</si>
  <si>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</si>
  <si>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</si>
  <si>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</si>
  <si>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</si>
  <si>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</si>
  <si>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</si>
  <si>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</si>
  <si>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</si>
  <si>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</si>
  <si>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</si>
  <si>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</si>
  <si>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</si>
  <si>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</si>
  <si>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</si>
  <si>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</si>
  <si>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</si>
  <si>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</si>
  <si>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</si>
  <si>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</si>
  <si>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</si>
  <si>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</si>
  <si>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</si>
  <si>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</si>
  <si>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</si>
  <si>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</si>
  <si>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</si>
  <si>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</si>
  <si>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</si>
  <si>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</si>
  <si>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</si>
  <si>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</si>
  <si>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</si>
  <si>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</si>
  <si>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</si>
  <si>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</si>
  <si>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</si>
  <si>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</si>
  <si>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</si>
  <si>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</si>
  <si>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</si>
  <si>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</si>
  <si>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</si>
  <si>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</si>
  <si>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</si>
  <si>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</si>
  <si>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</si>
  <si>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</si>
  <si>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</si>
  <si>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</si>
  <si>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</si>
  <si>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</si>
  <si>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</si>
  <si>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</si>
  <si>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</si>
  <si>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</si>
  <si>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</si>
  <si>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</si>
  <si>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</si>
  <si>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</si>
  <si>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</si>
  <si>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</si>
  <si>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</si>
  <si>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</si>
  <si>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</si>
  <si>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</si>
  <si>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</si>
  <si>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</si>
  <si>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</si>
  <si>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</si>
  <si>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</si>
  <si>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</si>
  <si>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</si>
  <si>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</si>
  <si>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</si>
  <si>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</si>
  <si>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</si>
  <si>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</si>
  <si>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</si>
  <si>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</si>
  <si>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</si>
  <si>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</si>
  <si>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</si>
  <si>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</si>
  <si>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</si>
  <si>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</si>
  <si>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</si>
  <si>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</si>
  <si>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</si>
  <si>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</si>
  <si>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</si>
  <si>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</si>
  <si>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</si>
  <si>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</si>
  <si>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</si>
  <si>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</si>
  <si>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</si>
  <si>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</si>
  <si>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</si>
  <si>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</si>
  <si>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</si>
  <si>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</si>
  <si>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</si>
  <si>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</si>
  <si>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</si>
  <si>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</si>
  <si>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</si>
  <si>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</si>
  <si>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</si>
  <si>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</si>
  <si>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</si>
  <si>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</si>
  <si>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</si>
  <si>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</si>
  <si>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</si>
  <si>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</si>
  <si>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</si>
  <si>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</si>
  <si>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</si>
  <si>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</si>
  <si>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</si>
  <si>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</si>
  <si>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</si>
  <si>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</si>
  <si>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</si>
  <si>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</si>
  <si>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</si>
  <si>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</si>
  <si>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</si>
  <si>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</si>
  <si>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</si>
  <si>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</si>
  <si>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</si>
  <si>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</si>
  <si>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</si>
  <si>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</si>
  <si>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</si>
  <si>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</si>
  <si>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</si>
  <si>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</si>
  <si>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</si>
  <si>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</si>
  <si>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</si>
  <si>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</si>
  <si>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</si>
  <si>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</si>
  <si>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</si>
  <si>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</si>
  <si>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</si>
  <si>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</si>
  <si>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</si>
  <si>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</si>
  <si>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</si>
  <si>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</si>
  <si>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</si>
  <si>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</si>
  <si>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</si>
  <si>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</si>
  <si>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</si>
  <si>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</si>
  <si>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</si>
  <si>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</si>
  <si>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</si>
  <si>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</si>
  <si>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</si>
  <si>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</si>
  <si>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</si>
  <si>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</si>
  <si>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</si>
  <si>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</si>
  <si>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</si>
  <si>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</si>
  <si>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</si>
  <si>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</si>
  <si>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</si>
  <si>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</si>
  <si>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</si>
  <si>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</si>
  <si>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</si>
  <si>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</si>
  <si>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</si>
  <si>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</si>
  <si>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</si>
  <si>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</si>
  <si>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</si>
  <si>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</si>
  <si>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</si>
  <si>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</si>
  <si>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</si>
  <si>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</si>
  <si>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</si>
  <si>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</si>
  <si>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</si>
  <si>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</si>
  <si>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</si>
  <si>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</si>
  <si>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</si>
  <si>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</si>
  <si>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</si>
  <si>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</si>
  <si>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</si>
  <si>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</si>
  <si>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</si>
  <si>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</si>
  <si>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</si>
  <si>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</si>
  <si>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</si>
  <si>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</si>
  <si>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</si>
  <si>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</si>
  <si>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</si>
  <si>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</si>
  <si>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</si>
  <si>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</si>
  <si>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</si>
  <si>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</si>
  <si>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</si>
  <si>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</si>
  <si>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</si>
  <si>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</si>
  <si>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</si>
  <si>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</si>
  <si>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</si>
  <si>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</si>
  <si>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</si>
  <si>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</si>
  <si>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</si>
  <si>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</si>
  <si>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</si>
  <si>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</si>
  <si>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</si>
  <si>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</si>
  <si>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</si>
  <si>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</si>
  <si>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</si>
  <si>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</si>
  <si>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</si>
  <si>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</si>
  <si>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</si>
  <si>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</si>
  <si>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</si>
  <si>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</si>
  <si>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</si>
  <si>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</si>
  <si>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</si>
  <si>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</si>
  <si>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</si>
  <si>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</si>
  <si>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</si>
  <si>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</si>
  <si>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</si>
  <si>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</si>
  <si>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</si>
  <si>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</si>
  <si>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</si>
  <si>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</si>
  <si>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</si>
  <si>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</si>
  <si>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</si>
  <si>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</si>
  <si>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</si>
  <si>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</si>
  <si>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</si>
  <si>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</si>
  <si>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</si>
  <si>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</si>
  <si>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</si>
  <si>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</si>
  <si>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</si>
  <si>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</si>
  <si>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</si>
  <si>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</si>
  <si>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</si>
  <si>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</si>
  <si>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</si>
  <si>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</si>
  <si>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</si>
  <si>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</si>
  <si>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</si>
  <si>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</si>
  <si>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</si>
  <si>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</si>
  <si>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</si>
  <si>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</si>
  <si>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</si>
  <si>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</si>
  <si>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</si>
  <si>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</si>
  <si>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</si>
  <si>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</si>
  <si>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</si>
  <si>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</si>
  <si>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</si>
  <si>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</si>
  <si>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</si>
  <si>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</si>
  <si>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</si>
  <si>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</si>
  <si>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</si>
  <si>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</si>
  <si>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</si>
  <si>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</si>
  <si>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</si>
  <si>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</si>
  <si>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</si>
  <si>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</si>
  <si>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</si>
  <si>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</si>
  <si>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</si>
  <si>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</si>
  <si>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</si>
  <si>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</si>
  <si>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</si>
  <si>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</si>
  <si>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</si>
  <si>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</si>
  <si>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</si>
  <si>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</si>
  <si>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</si>
  <si>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</si>
  <si>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</si>
  <si>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</si>
  <si>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</si>
  <si>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</si>
  <si>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</si>
  <si>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</si>
  <si>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</si>
  <si>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</si>
  <si>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</si>
  <si>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</si>
  <si>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</si>
  <si>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</si>
  <si>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</si>
  <si>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</si>
  <si>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</si>
  <si>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</si>
  <si>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</si>
  <si>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</si>
  <si>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</si>
  <si>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</si>
  <si>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</si>
  <si>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</si>
  <si>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</si>
  <si>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</si>
  <si>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</si>
  <si>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</si>
  <si>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</si>
  <si>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</si>
  <si>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</si>
  <si>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</si>
  <si>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</si>
  <si>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</si>
  <si>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</si>
  <si>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</si>
  <si>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</si>
  <si>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</si>
  <si>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</si>
  <si>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</si>
  <si>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</si>
  <si>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</si>
  <si>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</si>
  <si>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</si>
  <si>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</si>
  <si>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</si>
  <si>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</si>
  <si>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</si>
  <si>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</si>
  <si>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</si>
  <si>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</si>
  <si>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</si>
  <si>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</si>
  <si>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</si>
  <si>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</si>
  <si>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</si>
  <si>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</si>
  <si>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</si>
  <si>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</si>
  <si>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</si>
  <si>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</si>
  <si>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</si>
  <si>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</si>
  <si>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</si>
  <si>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</si>
  <si>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</si>
  <si>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</si>
  <si>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</si>
  <si>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</si>
  <si>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</si>
  <si>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</si>
  <si>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</si>
  <si>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</si>
  <si>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</si>
  <si>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</si>
  <si>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</si>
  <si>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</si>
  <si>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</si>
  <si>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</si>
  <si>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</si>
  <si>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</si>
  <si>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</si>
  <si>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</si>
  <si>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</si>
  <si>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</si>
  <si>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</si>
  <si>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</si>
  <si>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</si>
  <si>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</si>
  <si>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</si>
  <si>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</si>
  <si>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</si>
  <si>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</si>
  <si>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</si>
  <si>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</si>
  <si>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</si>
  <si>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</si>
  <si>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</si>
  <si>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</si>
  <si>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</si>
  <si>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</si>
  <si>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</si>
  <si>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</si>
  <si>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</si>
  <si>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</si>
  <si>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</si>
  <si>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</si>
  <si>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</si>
  <si>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</si>
  <si>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</si>
  <si>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</si>
  <si>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</si>
  <si>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</si>
  <si>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</si>
  <si>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</si>
  <si>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</si>
  <si>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</si>
  <si>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</si>
  <si>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</si>
  <si>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</si>
  <si>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</si>
  <si>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</si>
  <si>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</si>
  <si>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</si>
  <si>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</si>
  <si>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</si>
  <si>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</si>
  <si>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</si>
  <si>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</si>
  <si>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</si>
  <si>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</si>
  <si>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</si>
  <si>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</si>
  <si>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</si>
  <si>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</si>
  <si>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</si>
  <si>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</si>
  <si>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</si>
  <si>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</si>
  <si>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</si>
  <si>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</si>
  <si>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</si>
  <si>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</si>
  <si>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</si>
  <si>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</si>
  <si>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</si>
  <si>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</si>
  <si>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</si>
  <si>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</si>
  <si>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</si>
  <si>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</si>
  <si>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</si>
  <si>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</si>
  <si>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</si>
  <si>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</si>
  <si>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</si>
  <si>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</si>
  <si>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</si>
  <si>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</si>
  <si>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</si>
  <si>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</si>
  <si>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</si>
  <si>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</si>
  <si>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</si>
  <si>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</si>
  <si>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</si>
  <si>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</si>
  <si>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</si>
  <si>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</si>
  <si>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</si>
  <si>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</si>
  <si>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</si>
  <si>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</si>
  <si>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</si>
  <si>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</si>
  <si>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</si>
  <si>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</si>
  <si>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</si>
  <si>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</si>
  <si>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</si>
  <si>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</si>
  <si>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</si>
  <si>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</si>
  <si>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</si>
  <si>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</si>
  <si>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</si>
  <si>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</si>
  <si>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</si>
  <si>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</si>
  <si>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</si>
  <si>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</si>
  <si>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</si>
  <si>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</si>
  <si>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</si>
  <si>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</si>
  <si>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</si>
  <si>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</si>
  <si>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</si>
  <si>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</si>
  <si>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</si>
  <si>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</si>
  <si>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</si>
  <si>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</si>
  <si>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</si>
  <si>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</si>
  <si>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</si>
  <si>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</si>
  <si>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</si>
  <si>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</si>
  <si>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</si>
  <si>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</si>
  <si>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</si>
  <si>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</si>
  <si>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</si>
  <si>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</si>
  <si>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</si>
  <si>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</si>
  <si>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</si>
  <si>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</si>
  <si>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</si>
  <si>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</si>
  <si>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</si>
  <si>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</si>
  <si>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</si>
  <si>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</si>
  <si>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</si>
  <si>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</si>
  <si>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</si>
  <si>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</si>
  <si>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</si>
  <si>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</si>
  <si>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</si>
  <si>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</si>
  <si>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</si>
  <si>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</si>
  <si>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</si>
  <si>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</si>
  <si>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</si>
  <si>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</si>
  <si>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</si>
  <si>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</si>
  <si>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</si>
  <si>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</si>
  <si>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</si>
  <si>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</si>
  <si>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</si>
  <si>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</si>
  <si>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</si>
  <si>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</si>
  <si>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</si>
  <si>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</si>
  <si>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</si>
  <si>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</si>
  <si>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</si>
  <si>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</si>
  <si>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</si>
  <si>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</si>
  <si>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</si>
  <si>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</si>
  <si>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</si>
  <si>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</si>
  <si>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</si>
  <si>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</si>
  <si>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</si>
  <si>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</si>
  <si>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</si>
  <si>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</si>
  <si>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</si>
  <si>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</si>
  <si>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</si>
  <si>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</si>
  <si>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</si>
  <si>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</si>
  <si>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</si>
  <si>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</si>
  <si>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</si>
  <si>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</si>
  <si>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</si>
  <si>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</si>
  <si>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</si>
  <si>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</si>
  <si>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</si>
  <si>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</si>
  <si>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</si>
  <si>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</si>
  <si>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</si>
  <si>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</si>
  <si>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</si>
  <si>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</si>
  <si>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</si>
  <si>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</si>
  <si>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</si>
  <si>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</si>
  <si>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</si>
  <si>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</si>
  <si>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</si>
  <si>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</si>
  <si>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</si>
  <si>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</si>
  <si>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</si>
  <si>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</si>
  <si>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</si>
  <si>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</si>
  <si>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</si>
  <si>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</si>
  <si>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</si>
  <si>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</si>
  <si>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</si>
  <si>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</si>
  <si>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</si>
  <si>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</si>
  <si>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</si>
  <si>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</si>
  <si>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</si>
  <si>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</si>
  <si>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</si>
  <si>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</si>
  <si>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</si>
  <si>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</si>
  <si>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</si>
  <si>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</si>
  <si>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</si>
  <si>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</si>
  <si>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</si>
  <si>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</si>
  <si>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</si>
  <si>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</si>
  <si>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</si>
  <si>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</si>
  <si>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</si>
  <si>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</si>
  <si>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</si>
  <si>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</si>
  <si>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</si>
  <si>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</si>
  <si>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</si>
  <si>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</si>
  <si>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</si>
  <si>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</si>
  <si>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</si>
  <si>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</si>
  <si>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</si>
  <si>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</si>
  <si>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</si>
  <si>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</si>
  <si>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</si>
  <si>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</si>
  <si>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</si>
  <si>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</si>
  <si>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</si>
  <si>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</si>
  <si>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</si>
  <si>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</si>
  <si>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</si>
  <si>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</si>
  <si>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</si>
  <si>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</si>
  <si>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</si>
  <si>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</si>
  <si>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</si>
  <si>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</si>
  <si>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</si>
  <si>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</si>
  <si>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</si>
  <si>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</si>
  <si>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</si>
  <si>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</si>
  <si>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</si>
  <si>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</si>
  <si>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</si>
  <si>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</si>
  <si>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</si>
  <si>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</si>
  <si>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</si>
  <si>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</si>
  <si>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</si>
  <si>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</si>
  <si>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</si>
  <si>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</si>
  <si>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</si>
  <si>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</si>
  <si>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</si>
  <si>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</si>
  <si>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</si>
  <si>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</si>
  <si>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</si>
  <si>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</si>
  <si>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</si>
  <si>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</si>
  <si>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</si>
  <si>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</si>
  <si>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</si>
  <si>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</si>
  <si>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</si>
  <si>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</si>
  <si>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</si>
  <si>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</si>
  <si>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</si>
  <si>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</si>
  <si>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</si>
  <si>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</si>
  <si>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</si>
  <si>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</si>
  <si>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</si>
  <si>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</si>
  <si>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</si>
  <si>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</si>
  <si>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</si>
  <si>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</si>
  <si>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</si>
  <si>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</si>
  <si>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</si>
  <si>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</si>
  <si>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</si>
  <si>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</si>
  <si>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</si>
  <si>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</si>
  <si>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</si>
  <si>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</si>
  <si>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</si>
  <si>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</si>
  <si>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</si>
  <si>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</si>
  <si>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</si>
  <si>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</si>
  <si>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</si>
  <si>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</si>
  <si>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</si>
  <si>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</si>
  <si>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</si>
  <si>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</si>
  <si>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</si>
  <si>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</si>
  <si>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</si>
  <si>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</si>
  <si>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</si>
  <si>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</si>
  <si>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</si>
  <si>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</si>
  <si>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</si>
  <si>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</si>
  <si>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</si>
  <si>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</si>
  <si>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</si>
  <si>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</si>
  <si>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</si>
  <si>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</si>
  <si>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</si>
  <si>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</si>
  <si>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</si>
  <si>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</si>
  <si>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</si>
  <si>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</si>
  <si>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</si>
  <si>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</si>
  <si>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</si>
  <si>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</si>
  <si>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</si>
  <si>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</si>
  <si>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</si>
  <si>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</si>
  <si>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</si>
  <si>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</si>
  <si>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</si>
  <si>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</si>
  <si>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</si>
  <si>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</si>
  <si>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</si>
  <si>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</si>
  <si>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</si>
  <si>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</si>
  <si>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</si>
  <si>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</si>
  <si>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</si>
  <si>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</si>
  <si>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</si>
  <si>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</si>
  <si>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</si>
  <si>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</si>
  <si>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</si>
  <si>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</si>
  <si>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</si>
  <si>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</si>
  <si>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</si>
  <si>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</si>
  <si>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</si>
  <si>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</si>
  <si>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</si>
  <si>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</si>
  <si>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</si>
  <si>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</si>
  <si>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</si>
  <si>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</si>
  <si>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</si>
  <si>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</si>
  <si>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</si>
  <si>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</si>
  <si>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</si>
  <si>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</si>
  <si>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</si>
  <si>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</si>
  <si>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</si>
  <si>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</si>
  <si>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</si>
  <si>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</si>
  <si>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</si>
  <si>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</si>
  <si>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</si>
  <si>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</si>
  <si>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</si>
  <si>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</si>
  <si>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</si>
  <si>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</si>
  <si>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</si>
  <si>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</si>
  <si>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</si>
  <si>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</si>
  <si>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</si>
  <si>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</si>
  <si>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</si>
  <si>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</si>
  <si>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</si>
  <si>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</si>
  <si>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</si>
  <si>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</si>
  <si>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</si>
  <si>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</si>
  <si>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</si>
  <si>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</si>
  <si>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</si>
  <si>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</si>
  <si>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</si>
  <si>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</si>
  <si>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</si>
  <si>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</si>
  <si>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</si>
  <si>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</si>
  <si>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</si>
  <si>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</si>
  <si>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</si>
  <si>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</si>
  <si>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</si>
  <si>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</si>
  <si>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</si>
  <si>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</si>
  <si>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</si>
  <si>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</si>
  <si>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</si>
  <si>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</si>
  <si>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</si>
  <si>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</si>
  <si>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</si>
  <si>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</si>
  <si>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</si>
  <si>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</si>
  <si>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</si>
  <si>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</si>
  <si>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</si>
  <si>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</si>
  <si>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</si>
  <si>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</si>
  <si>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</si>
  <si>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</si>
  <si>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</si>
  <si>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</si>
  <si>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</si>
  <si>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</si>
  <si>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</si>
  <si>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</si>
  <si>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</si>
  <si>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</si>
  <si>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</si>
  <si>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</si>
  <si>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</si>
  <si>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</si>
  <si>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</si>
  <si>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</si>
  <si>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</si>
  <si>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</si>
  <si>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</si>
  <si>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</si>
  <si>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</si>
  <si>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</si>
  <si>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</si>
  <si>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</si>
  <si>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</si>
  <si>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</si>
  <si>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</si>
  <si>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</si>
  <si>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</si>
  <si>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</si>
  <si>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</si>
  <si>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</si>
  <si>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</si>
  <si>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</si>
  <si>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</si>
  <si>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</si>
  <si>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</si>
  <si>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</si>
  <si>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</si>
  <si>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</si>
  <si>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</si>
  <si>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</si>
  <si>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</si>
  <si>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</si>
  <si>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</si>
  <si>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</si>
  <si>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</si>
  <si>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</si>
  <si>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</si>
  <si>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</si>
  <si>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</si>
  <si>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</si>
  <si>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</si>
  <si>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</si>
  <si>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</si>
  <si>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</si>
  <si>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</si>
  <si>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</si>
  <si>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</si>
  <si>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</si>
  <si>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</si>
  <si>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</si>
  <si>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</si>
  <si>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</si>
  <si>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</si>
  <si>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</si>
  <si>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</si>
  <si>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</si>
  <si>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</si>
  <si>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</si>
  <si>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</si>
  <si>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</si>
  <si>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</si>
  <si>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</si>
  <si>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</si>
  <si>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</si>
  <si>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</si>
  <si>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</si>
  <si>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</si>
  <si>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</si>
  <si>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</si>
  <si>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</si>
  <si>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</si>
  <si>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</si>
  <si>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</si>
  <si>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</si>
  <si>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</si>
  <si>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</si>
  <si>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</si>
  <si>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</si>
  <si>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</si>
  <si>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</si>
  <si>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</si>
  <si>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</si>
  <si>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</si>
  <si>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</si>
  <si>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</si>
  <si>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</si>
  <si>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</si>
  <si>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</si>
  <si>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</si>
  <si>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</si>
  <si>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</si>
  <si>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</si>
  <si>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</si>
  <si>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</si>
  <si>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</si>
  <si>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</si>
  <si>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</si>
  <si>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</si>
  <si>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</si>
  <si>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</si>
  <si>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</si>
  <si>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</si>
  <si>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</si>
  <si>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</si>
  <si>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</si>
  <si>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</si>
  <si>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</si>
  <si>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</si>
  <si>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</si>
  <si>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</si>
  <si>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</si>
  <si>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</si>
  <si>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</si>
  <si>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</si>
  <si>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</si>
  <si>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</si>
  <si>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</si>
  <si>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</si>
  <si>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</si>
  <si>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</si>
  <si>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</si>
  <si>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</si>
  <si>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</si>
  <si>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</si>
  <si>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</si>
  <si>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</si>
  <si>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</si>
  <si>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</si>
  <si>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</si>
  <si>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</si>
  <si>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</si>
  <si>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</si>
  <si>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</si>
  <si>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</si>
  <si>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</si>
  <si>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</si>
  <si>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</si>
  <si>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</si>
  <si>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</si>
  <si>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</si>
  <si>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</si>
  <si>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</si>
  <si>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</si>
  <si>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</si>
  <si>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</si>
  <si>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</si>
  <si>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</si>
  <si>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</si>
  <si>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</si>
  <si>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</si>
  <si>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</si>
  <si>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</si>
  <si>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</si>
  <si>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</si>
  <si>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</si>
  <si>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</si>
  <si>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</si>
  <si>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</si>
  <si>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</si>
  <si>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</si>
  <si>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</si>
  <si>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</si>
  <si>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</si>
  <si>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</si>
  <si>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</si>
  <si>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</si>
  <si>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</si>
  <si>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</si>
  <si>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</si>
  <si>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</si>
  <si>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</si>
  <si>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</si>
  <si>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</si>
  <si>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</si>
  <si>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</si>
  <si>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</si>
  <si>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</si>
  <si>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</si>
  <si>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</si>
  <si>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</si>
  <si>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</si>
  <si>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</si>
  <si>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</si>
  <si>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</si>
  <si>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</si>
  <si>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</si>
  <si>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</si>
  <si>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</si>
  <si>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</si>
  <si>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</si>
  <si>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</si>
  <si>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</si>
  <si>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</si>
  <si>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</si>
  <si>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</si>
  <si>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</si>
  <si>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</si>
  <si>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</si>
  <si>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</si>
  <si>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</si>
  <si>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</si>
  <si>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</si>
  <si>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</si>
  <si>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</si>
  <si>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</si>
  <si>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</si>
  <si>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</si>
  <si>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</si>
  <si>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</si>
  <si>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</si>
  <si>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</si>
  <si>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</si>
  <si>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</si>
  <si>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</si>
  <si>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</si>
  <si>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</si>
  <si>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</si>
  <si>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</si>
  <si>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</si>
  <si>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</si>
  <si>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</si>
  <si>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</si>
  <si>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</si>
  <si>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</si>
  <si>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</si>
  <si>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</si>
  <si>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</si>
  <si>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</si>
  <si>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</si>
  <si>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</si>
  <si>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</si>
  <si>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</si>
  <si>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</si>
  <si>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</si>
  <si>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</si>
  <si>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</si>
  <si>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</si>
  <si>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</si>
  <si>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</si>
  <si>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</si>
  <si>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</si>
  <si>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</si>
  <si>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</si>
  <si>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</si>
  <si>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</si>
  <si>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</si>
  <si>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</si>
  <si>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</si>
  <si>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</si>
  <si>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</si>
  <si>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</si>
  <si>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</si>
  <si>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</si>
  <si>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</si>
  <si>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</si>
  <si>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</si>
  <si>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</si>
  <si>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</si>
  <si>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</si>
  <si>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</si>
  <si>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</si>
  <si>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</si>
  <si>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</si>
  <si>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</si>
  <si>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</si>
  <si>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</si>
  <si>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</si>
  <si>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</si>
  <si>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</si>
  <si>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</si>
  <si>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</si>
  <si>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</si>
  <si>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</si>
  <si>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</si>
  <si>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</si>
  <si>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</si>
  <si>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</si>
  <si>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</si>
  <si>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</si>
  <si>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</si>
  <si>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</si>
  <si>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</si>
  <si>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</si>
  <si>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</si>
  <si>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</si>
  <si>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</si>
  <si>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</si>
  <si>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</si>
  <si>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</si>
  <si>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</si>
  <si>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</si>
  <si>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</si>
  <si>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</si>
  <si>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</si>
  <si>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</si>
  <si>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</si>
  <si>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</si>
  <si>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</si>
  <si>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</si>
  <si>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</si>
  <si>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</si>
  <si>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</si>
  <si>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</si>
  <si>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</si>
  <si>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</si>
  <si>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</si>
  <si>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</si>
  <si>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</si>
  <si>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</si>
  <si>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</si>
  <si>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</si>
  <si>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</si>
  <si>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</si>
  <si>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</si>
  <si>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</si>
  <si>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</si>
  <si>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</si>
  <si>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</si>
  <si>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</si>
  <si>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</si>
  <si>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</si>
  <si>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</si>
  <si>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</si>
  <si>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</si>
  <si>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</si>
  <si>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</si>
  <si>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</si>
  <si>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</si>
  <si>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</si>
  <si>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</si>
  <si>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</si>
  <si>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</si>
  <si>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</si>
  <si>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</si>
  <si>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</si>
  <si>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</si>
  <si>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</si>
  <si>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</si>
  <si>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</si>
  <si>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</si>
  <si>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</si>
  <si>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</si>
  <si>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</si>
  <si>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</si>
  <si>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</si>
  <si>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</si>
  <si>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</si>
  <si>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</si>
  <si>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</si>
  <si>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</si>
  <si>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</si>
  <si>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</si>
  <si>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</si>
  <si>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</si>
  <si>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</si>
  <si>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</si>
  <si>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</si>
  <si>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</si>
  <si>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</si>
  <si>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</si>
  <si>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</si>
  <si>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</si>
  <si>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</si>
  <si>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</si>
  <si>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</si>
  <si>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</si>
  <si>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</si>
  <si>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</si>
  <si>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</si>
  <si>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</si>
  <si>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</si>
  <si>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</si>
  <si>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</si>
  <si>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</si>
  <si>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</si>
  <si>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</si>
  <si>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</si>
  <si>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</si>
  <si>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</si>
  <si>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</si>
  <si>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</si>
  <si>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</si>
  <si>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</si>
  <si>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</si>
  <si>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</si>
  <si>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</si>
  <si>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</si>
  <si>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</si>
  <si>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</si>
  <si>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</si>
  <si>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</si>
  <si>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</si>
  <si>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</si>
  <si>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</si>
  <si>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</si>
  <si>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</si>
  <si>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</si>
  <si>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</si>
  <si>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</si>
  <si>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</si>
  <si>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</si>
  <si>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</si>
  <si>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</si>
  <si>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</si>
  <si>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</si>
  <si>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</si>
  <si>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</si>
  <si>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</si>
  <si>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</si>
  <si>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</si>
  <si>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</si>
  <si>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</si>
  <si>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</si>
  <si>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</si>
  <si>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</si>
  <si>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</si>
  <si>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</si>
  <si>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</si>
  <si>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</si>
  <si>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</si>
  <si>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</si>
  <si>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</si>
  <si>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</si>
  <si>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</si>
  <si>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</si>
  <si>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</si>
  <si>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</si>
  <si>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</si>
  <si>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</si>
  <si>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</si>
  <si>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</si>
  <si>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</si>
  <si>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</si>
  <si>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</si>
  <si>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</si>
  <si>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</si>
  <si>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</si>
  <si>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</si>
  <si>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</si>
  <si>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</si>
  <si>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</si>
  <si>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</si>
  <si>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</si>
  <si>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</si>
  <si>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</si>
  <si>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</si>
  <si>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</si>
  <si>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</si>
  <si>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</si>
  <si>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</si>
  <si>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</si>
  <si>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</si>
  <si>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</si>
  <si>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</si>
  <si>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</si>
  <si>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</si>
  <si>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</si>
  <si>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</si>
  <si>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</si>
  <si>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</si>
  <si>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</si>
  <si>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</si>
  <si>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</si>
  <si>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</si>
  <si>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</si>
  <si>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</si>
  <si>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</si>
  <si>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</si>
  <si>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</si>
  <si>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</si>
  <si>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</si>
  <si>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</si>
  <si>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</si>
  <si>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</si>
  <si>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</si>
  <si>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</si>
  <si>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</si>
  <si>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</si>
  <si>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</si>
  <si>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</si>
  <si>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</si>
  <si>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</si>
  <si>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</si>
  <si>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</si>
  <si>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</si>
  <si>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</si>
  <si>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</si>
  <si>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</si>
  <si>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</si>
  <si>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</si>
  <si>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</si>
  <si>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</si>
  <si>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</si>
  <si>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</si>
  <si>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</si>
  <si>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</si>
  <si>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</si>
  <si>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</si>
  <si>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</si>
  <si>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</si>
  <si>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</si>
  <si>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</si>
  <si>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</si>
  <si>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</si>
  <si>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</si>
  <si>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</si>
  <si>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</si>
  <si>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</si>
  <si>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</si>
  <si>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</si>
  <si>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</si>
  <si>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</si>
  <si>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</si>
  <si>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</si>
  <si>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</si>
  <si>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</si>
  <si>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</si>
  <si>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</si>
  <si>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</si>
  <si>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</si>
  <si>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</si>
  <si>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</si>
  <si>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</si>
  <si>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</si>
  <si>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</si>
  <si>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</si>
  <si>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</si>
  <si>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</si>
  <si>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</si>
  <si>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</si>
  <si>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</si>
  <si>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</si>
  <si>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</si>
  <si>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</si>
  <si>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</si>
  <si>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</si>
  <si>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</si>
  <si>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</si>
  <si>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</si>
  <si>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</si>
  <si>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</si>
  <si>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</si>
  <si>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</si>
  <si>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</si>
  <si>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</si>
  <si>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</si>
  <si>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</si>
  <si>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</si>
  <si>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</si>
  <si>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</si>
  <si>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</si>
  <si>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</si>
  <si>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</si>
  <si>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</si>
  <si>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</si>
  <si>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</si>
  <si>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</si>
  <si>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</si>
  <si>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</si>
  <si>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</si>
  <si>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</si>
  <si>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</si>
  <si>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</si>
  <si>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</si>
  <si>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</si>
  <si>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</si>
  <si>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</si>
  <si>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</si>
  <si>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</si>
  <si>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</si>
  <si>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</si>
  <si>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</si>
  <si>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</si>
  <si>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</si>
  <si>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</si>
  <si>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</si>
  <si>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</si>
  <si>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</si>
  <si>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</si>
  <si>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</si>
  <si>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</si>
  <si>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</si>
  <si>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</si>
  <si>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</si>
  <si>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</si>
  <si>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</si>
  <si>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</si>
  <si>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</si>
  <si>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</si>
  <si>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</si>
  <si>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</si>
  <si>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</si>
  <si>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</si>
  <si>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</si>
  <si>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</si>
  <si>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</si>
  <si>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</si>
  <si>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</si>
  <si>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</si>
  <si>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</si>
  <si>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</si>
  <si>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</si>
  <si>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</si>
  <si>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</si>
  <si>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</si>
  <si>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</si>
  <si>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</si>
  <si>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</si>
  <si>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</si>
  <si>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</si>
  <si>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</si>
  <si>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</si>
  <si>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</si>
  <si>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</si>
  <si>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</si>
  <si>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</si>
  <si>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</si>
  <si>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</si>
  <si>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</si>
  <si>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</si>
  <si>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</si>
  <si>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</si>
  <si>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</si>
  <si>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</si>
  <si>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</si>
  <si>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</si>
  <si>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</si>
  <si>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</si>
  <si>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</si>
  <si>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</si>
  <si>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</si>
  <si>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</si>
  <si>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</si>
  <si>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</si>
  <si>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</si>
  <si>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</si>
  <si>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</si>
  <si>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</si>
  <si>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</si>
  <si>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</si>
  <si>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</si>
  <si>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</si>
  <si>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</si>
  <si>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</si>
  <si>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</si>
  <si>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</si>
  <si>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</si>
  <si>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</si>
  <si>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</si>
  <si>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</si>
  <si>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</si>
  <si>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</si>
  <si>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</si>
  <si>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</si>
  <si>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</si>
  <si>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</si>
  <si>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</si>
  <si>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</si>
  <si>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</si>
  <si>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</si>
  <si>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</si>
  <si>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</si>
  <si>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</si>
  <si>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</si>
  <si>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</si>
  <si>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</si>
  <si>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</si>
  <si>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</si>
  <si>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</si>
  <si>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</si>
  <si>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</si>
  <si>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</si>
  <si>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</si>
  <si>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</si>
  <si>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</si>
  <si>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</si>
  <si>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</si>
  <si>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</si>
  <si>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</si>
  <si>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</si>
  <si>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</si>
  <si>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</si>
  <si>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</si>
  <si>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</si>
  <si>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</si>
  <si>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</si>
  <si>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</si>
  <si>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</si>
  <si>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</si>
  <si>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</si>
  <si>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</si>
  <si>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</si>
  <si>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</si>
  <si>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</si>
  <si>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</si>
  <si>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</si>
  <si>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</si>
  <si>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</si>
  <si>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</si>
  <si>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</si>
  <si>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</si>
  <si>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</si>
  <si>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</si>
  <si>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</si>
  <si>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</si>
  <si>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</si>
  <si>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</si>
  <si>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</si>
  <si>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</si>
  <si>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</si>
  <si>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</si>
  <si>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</si>
  <si>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</si>
  <si>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</si>
  <si>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</si>
  <si>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</si>
  <si>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</si>
  <si>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</si>
  <si>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</si>
  <si>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</si>
  <si>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</si>
  <si>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</si>
  <si>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</si>
  <si>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</si>
  <si>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</si>
  <si>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</si>
  <si>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</si>
  <si>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</si>
  <si>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</si>
  <si>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</si>
  <si>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</si>
  <si>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</si>
  <si>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</si>
  <si>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</si>
  <si>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</si>
  <si>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</si>
  <si>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</si>
  <si>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</si>
  <si>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</si>
  <si>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</si>
  <si>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</si>
  <si>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</si>
  <si>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</si>
  <si>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</si>
  <si>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</si>
  <si>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</si>
  <si>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</si>
  <si>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</si>
  <si>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</si>
  <si>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</si>
  <si>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</si>
  <si>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</si>
  <si>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</si>
  <si>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</si>
  <si>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</si>
  <si>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</si>
  <si>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</si>
  <si>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</si>
  <si>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</si>
  <si>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</si>
  <si>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</si>
  <si>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</si>
  <si>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</si>
  <si>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</si>
  <si>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</si>
  <si>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</si>
  <si>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</si>
  <si>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</si>
  <si>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</si>
  <si>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</si>
  <si>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</si>
  <si>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</si>
  <si>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</si>
  <si>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</si>
  <si>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</si>
  <si>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</si>
  <si>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</si>
  <si>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</si>
  <si>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</si>
  <si>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</si>
  <si>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</si>
  <si>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</si>
  <si>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</si>
  <si>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</si>
  <si>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</si>
  <si>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</si>
  <si>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</si>
  <si>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</si>
  <si>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</si>
  <si>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</si>
  <si>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</si>
  <si>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</si>
  <si>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</si>
  <si>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</si>
  <si>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</si>
  <si>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</si>
  <si>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</si>
  <si>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</si>
  <si>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</si>
  <si>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</si>
  <si>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</si>
  <si>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</si>
  <si>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</si>
  <si>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</si>
  <si>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</si>
  <si>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</si>
  <si>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</si>
  <si>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</si>
  <si>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</si>
  <si>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</si>
  <si>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</si>
  <si>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</si>
  <si>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</si>
  <si>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</si>
  <si>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</si>
  <si>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</si>
  <si>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</si>
  <si>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</si>
  <si>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</si>
  <si>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</si>
  <si>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</si>
  <si>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</si>
  <si>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</si>
  <si>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</si>
  <si>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</si>
  <si>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</si>
  <si>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</si>
  <si>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</si>
  <si>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</si>
  <si>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</si>
  <si>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</si>
  <si>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</si>
  <si>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</si>
  <si>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</si>
  <si>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</si>
  <si>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</si>
  <si>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</si>
  <si>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</si>
  <si>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</si>
  <si>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</si>
  <si>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</si>
  <si>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</si>
  <si>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</si>
  <si>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</si>
  <si>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</si>
  <si>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</si>
  <si>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</si>
  <si>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</si>
  <si>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</si>
  <si>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</si>
  <si>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</si>
  <si>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</si>
  <si>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</si>
  <si>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</si>
  <si>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</si>
  <si>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</si>
  <si>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</si>
  <si>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</si>
  <si>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</si>
  <si>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</si>
  <si>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</si>
  <si>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</si>
  <si>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</si>
  <si>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</si>
  <si>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</si>
  <si>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</si>
  <si>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</si>
  <si>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</si>
  <si>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</si>
  <si>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</si>
  <si>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</si>
  <si>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</si>
  <si>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</si>
  <si>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</si>
  <si>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</si>
  <si>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</si>
  <si>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</si>
  <si>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</si>
  <si>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</si>
  <si>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</si>
  <si>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</si>
  <si>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</si>
  <si>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</si>
  <si>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</si>
  <si>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</si>
  <si>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</si>
  <si>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</si>
  <si>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</si>
  <si>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</si>
  <si>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</si>
  <si>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</si>
  <si>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</si>
  <si>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</si>
  <si>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</si>
  <si>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</si>
  <si>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</si>
  <si>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</si>
  <si>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</si>
  <si>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</si>
  <si>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</si>
  <si>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</si>
  <si>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</si>
  <si>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</si>
  <si>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</si>
  <si>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</si>
  <si>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</si>
  <si>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</si>
  <si>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</si>
  <si>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</si>
  <si>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</si>
  <si>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</si>
  <si>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</si>
  <si>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</si>
  <si>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</si>
  <si>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</si>
  <si>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</si>
  <si>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</si>
  <si>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</si>
  <si>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</si>
  <si>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</si>
  <si>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</si>
  <si>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</si>
  <si>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</si>
  <si>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</si>
  <si>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</si>
  <si>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</si>
  <si>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</si>
  <si>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</si>
  <si>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</si>
  <si>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</si>
  <si>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</si>
  <si>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</si>
  <si>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</si>
  <si>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</si>
  <si>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</si>
  <si>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</si>
  <si>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</si>
  <si>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</si>
  <si>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</si>
  <si>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</si>
  <si>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</si>
  <si>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</si>
  <si>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</si>
  <si>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</si>
  <si>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</si>
  <si>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</si>
  <si>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</si>
  <si>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</si>
  <si>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</si>
  <si>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</si>
  <si>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</si>
  <si>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</si>
  <si>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</si>
  <si>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</si>
  <si>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</si>
  <si>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</si>
  <si>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</si>
  <si>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</si>
  <si>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</si>
  <si>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</si>
  <si>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</si>
  <si>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</si>
  <si>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</si>
  <si>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</si>
  <si>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</si>
  <si>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</si>
  <si>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</si>
  <si>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</si>
  <si>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</si>
  <si>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</si>
  <si>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</si>
  <si>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</si>
  <si>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</si>
  <si>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</si>
  <si>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</si>
  <si>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</si>
  <si>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</si>
  <si>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</si>
  <si>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</si>
  <si>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</si>
  <si>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</si>
  <si>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</si>
  <si>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</si>
  <si>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</si>
  <si>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</si>
  <si>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</si>
  <si>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</si>
  <si>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</si>
  <si>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</si>
  <si>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</si>
  <si>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</si>
  <si>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</si>
  <si>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</si>
  <si>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</si>
  <si>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</si>
  <si>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</si>
  <si>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</si>
  <si>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</si>
  <si>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</si>
  <si>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</si>
  <si>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</si>
  <si>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</si>
  <si>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</si>
  <si>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</si>
  <si>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</si>
  <si>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</si>
  <si>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</si>
  <si>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</si>
  <si>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</si>
  <si>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</si>
  <si>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</si>
  <si>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</si>
  <si>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</si>
  <si>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</si>
  <si>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</si>
  <si>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</si>
  <si>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</si>
  <si>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</si>
  <si>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</si>
  <si>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</si>
  <si>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</si>
  <si>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</si>
  <si>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</si>
  <si>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</si>
  <si>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</si>
  <si>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</si>
  <si>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</si>
  <si>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</si>
  <si>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</si>
  <si>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</si>
  <si>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</si>
  <si>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</si>
  <si>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</si>
  <si>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</si>
  <si>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</si>
  <si>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</si>
  <si>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</si>
  <si>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</si>
  <si>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</si>
  <si>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</si>
  <si>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</si>
  <si>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</si>
  <si>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</si>
  <si>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</si>
  <si>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</si>
  <si>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</si>
  <si>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</si>
  <si>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</si>
  <si>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</si>
  <si>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</si>
  <si>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</si>
  <si>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</si>
  <si>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</si>
  <si>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</si>
  <si>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</si>
  <si>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</si>
  <si>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</si>
  <si>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</si>
  <si>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</si>
  <si>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</si>
  <si>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</si>
  <si>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</si>
  <si>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</si>
  <si>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</si>
  <si>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</si>
  <si>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</si>
  <si>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</si>
  <si>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</si>
  <si>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</si>
  <si>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</si>
  <si>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</si>
  <si>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</si>
  <si>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</si>
  <si>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</si>
  <si>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</si>
  <si>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</si>
  <si>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</si>
  <si>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</si>
  <si>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</si>
  <si>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</si>
  <si>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</si>
  <si>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</si>
  <si>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</si>
  <si>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</si>
  <si>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</si>
  <si>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</si>
  <si>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</si>
  <si>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</si>
  <si>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</si>
  <si>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</si>
  <si>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</si>
  <si>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</si>
  <si>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</si>
  <si>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</si>
  <si>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</si>
  <si>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</si>
  <si>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</si>
  <si>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</si>
  <si>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</si>
  <si>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</si>
  <si>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</si>
  <si>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</si>
  <si>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</si>
  <si>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</si>
  <si>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</si>
  <si>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</si>
  <si>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</si>
  <si>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</si>
  <si>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</si>
  <si>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</si>
  <si>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</si>
  <si>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</si>
  <si>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</si>
  <si>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</si>
  <si>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</si>
  <si>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</si>
  <si>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</si>
  <si>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</si>
  <si>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</si>
  <si>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</si>
  <si>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</si>
  <si>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</si>
  <si>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</si>
  <si>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</si>
  <si>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</si>
  <si>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</si>
  <si>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</si>
  <si>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</si>
  <si>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</si>
  <si>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</si>
  <si>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</si>
  <si>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</si>
  <si>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</si>
  <si>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</si>
  <si>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</si>
  <si>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</si>
  <si>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</si>
  <si>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</si>
  <si>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</si>
  <si>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</si>
  <si>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</si>
  <si>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</si>
  <si>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</si>
  <si>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</si>
  <si>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</si>
  <si>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</si>
  <si>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</si>
  <si>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</si>
  <si>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</si>
  <si>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</si>
  <si>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</si>
  <si>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</si>
  <si>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</si>
  <si>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</si>
  <si>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</si>
  <si>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</si>
  <si>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</si>
  <si>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</si>
  <si>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</si>
  <si>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</si>
  <si>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</si>
  <si>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</si>
  <si>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</si>
  <si>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</si>
  <si>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</si>
  <si>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</si>
  <si>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</si>
  <si>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</si>
  <si>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</si>
  <si>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</si>
  <si>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</si>
  <si>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</si>
  <si>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</si>
  <si>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</si>
  <si>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</si>
  <si>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</si>
  <si>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</si>
  <si>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</si>
  <si>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</si>
  <si>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</si>
  <si>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</si>
  <si>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</si>
  <si>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</si>
  <si>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</si>
  <si>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</si>
  <si>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</si>
  <si>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</si>
  <si>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</si>
  <si>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</si>
  <si>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</si>
  <si>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</si>
  <si>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</si>
  <si>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</si>
  <si>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</si>
  <si>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</si>
  <si>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</si>
  <si>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</si>
  <si>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</si>
  <si>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</si>
  <si>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</si>
  <si>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</si>
  <si>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</si>
  <si>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</si>
  <si>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</si>
  <si>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</si>
  <si>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</si>
  <si>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</si>
  <si>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</si>
  <si>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</si>
  <si>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</si>
  <si>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</si>
  <si>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</si>
  <si>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</si>
  <si>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</si>
  <si>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</si>
  <si>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</si>
  <si>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</si>
  <si>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</si>
  <si>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</si>
  <si>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</si>
  <si>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</si>
  <si>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</si>
  <si>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</si>
  <si>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</si>
  <si>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</si>
  <si>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</si>
  <si>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</si>
  <si>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</si>
  <si>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</si>
  <si>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</si>
  <si>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</si>
  <si>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</si>
  <si>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</si>
  <si>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</si>
  <si>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</si>
  <si>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</si>
  <si>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</si>
  <si>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</si>
  <si>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</si>
  <si>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</si>
  <si>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</si>
  <si>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</si>
  <si>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</si>
  <si>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</si>
  <si>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</si>
  <si>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</si>
  <si>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</si>
  <si>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</si>
  <si>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</si>
  <si>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</si>
  <si>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</si>
  <si>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</si>
  <si>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</si>
  <si>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</si>
  <si>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</si>
  <si>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</si>
  <si>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</si>
  <si>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</si>
  <si>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</si>
  <si>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</si>
  <si>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</si>
  <si>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</si>
  <si>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</si>
  <si>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</si>
  <si>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</si>
  <si>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</si>
  <si>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</si>
  <si>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</si>
  <si>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</si>
  <si>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</si>
  <si>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</si>
  <si>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</si>
  <si>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</si>
  <si>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</si>
  <si>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</si>
  <si>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</si>
  <si>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</si>
  <si>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</si>
  <si>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</si>
  <si>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</si>
  <si>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</si>
  <si>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</si>
  <si>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</si>
  <si>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</si>
  <si>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</si>
  <si>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</si>
  <si>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</si>
  <si>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</si>
  <si>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</si>
  <si>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</si>
  <si>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</si>
  <si>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</si>
  <si>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</si>
  <si>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</si>
  <si>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</si>
  <si>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</si>
  <si>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</si>
  <si>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</si>
  <si>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</si>
  <si>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</si>
  <si>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</si>
  <si>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</si>
  <si>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</si>
  <si>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</si>
  <si>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</si>
  <si>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</si>
  <si>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</si>
  <si>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</si>
  <si>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</si>
  <si>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</si>
  <si>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</si>
  <si>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</si>
  <si>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</si>
  <si>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</si>
  <si>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</si>
  <si>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</si>
  <si>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</si>
  <si>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</si>
  <si>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</si>
  <si>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</si>
  <si>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</si>
  <si>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</si>
  <si>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</si>
  <si>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</si>
  <si>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</si>
  <si>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</si>
  <si>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</si>
  <si>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</si>
  <si>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</si>
  <si>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</si>
  <si>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</si>
  <si>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</si>
  <si>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</si>
  <si>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</si>
  <si>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</si>
  <si>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</si>
  <si>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</si>
  <si>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</si>
  <si>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</si>
  <si>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</si>
  <si>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</si>
  <si>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</si>
  <si>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</si>
  <si>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</si>
  <si>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</si>
  <si>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</si>
  <si>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</si>
  <si>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</si>
  <si>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</si>
  <si>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</si>
  <si>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</si>
  <si>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</si>
  <si>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</si>
  <si>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</si>
  <si>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</si>
  <si>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</si>
  <si>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</si>
  <si>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</si>
  <si>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</si>
  <si>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</si>
  <si>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</si>
  <si>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</si>
  <si>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</si>
  <si>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</si>
  <si>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</si>
  <si>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</si>
  <si>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</si>
  <si>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</si>
  <si>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</si>
  <si>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</si>
  <si>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</si>
  <si>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</si>
  <si>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</si>
  <si>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</si>
  <si>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</si>
  <si>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</si>
  <si>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</si>
  <si>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</si>
  <si>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</si>
  <si>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</si>
  <si>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</si>
  <si>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</si>
  <si>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</si>
  <si>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</si>
  <si>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</si>
  <si>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</si>
  <si>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</si>
  <si>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</si>
  <si>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</si>
  <si>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</si>
  <si>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</si>
  <si>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</si>
  <si>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</si>
  <si>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</si>
  <si>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</si>
  <si>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</si>
  <si>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</si>
  <si>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</si>
  <si>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</si>
  <si>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</si>
  <si>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</si>
  <si>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</si>
  <si>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</si>
  <si>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</si>
  <si>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</si>
  <si>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</si>
  <si>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</si>
  <si>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</si>
  <si>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</si>
  <si>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</si>
  <si>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</si>
  <si>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</si>
  <si>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</si>
  <si>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</si>
  <si>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</si>
  <si>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</si>
  <si>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</si>
  <si>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</si>
  <si>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</si>
  <si>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</si>
  <si>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</si>
  <si>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</si>
  <si>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</si>
  <si>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</si>
  <si>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</si>
  <si>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</si>
  <si>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</si>
  <si>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</si>
  <si>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</si>
  <si>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</si>
  <si>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</si>
  <si>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</si>
  <si>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</si>
  <si>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</si>
  <si>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</si>
  <si>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</si>
  <si>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</si>
  <si>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</si>
  <si>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</si>
  <si>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</si>
  <si>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</si>
  <si>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</si>
  <si>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</si>
  <si>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</si>
  <si>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</si>
  <si>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</si>
  <si>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</si>
  <si>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</si>
  <si>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</si>
  <si>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</si>
  <si>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</si>
  <si>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</si>
  <si>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</si>
  <si>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</si>
  <si>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</si>
  <si>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</si>
  <si>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</si>
  <si>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</si>
  <si>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</si>
  <si>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</si>
  <si>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</si>
  <si>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</si>
  <si>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</si>
  <si>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</si>
  <si>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</si>
  <si>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</si>
  <si>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</si>
  <si>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</si>
  <si>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</si>
  <si>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</si>
  <si>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</si>
  <si>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</si>
  <si>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</si>
  <si>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</si>
  <si>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</si>
  <si>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</si>
  <si>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</si>
  <si>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</si>
  <si>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</si>
  <si>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</si>
  <si>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</si>
  <si>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</si>
  <si>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</si>
  <si>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</si>
  <si>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</si>
  <si>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</si>
  <si>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</si>
  <si>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</si>
  <si>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</si>
  <si>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</si>
  <si>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</si>
  <si>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</si>
  <si>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</si>
  <si>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</si>
  <si>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</si>
  <si>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</si>
  <si>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</si>
  <si>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</si>
  <si>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</si>
  <si>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</si>
  <si>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</si>
  <si>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</si>
  <si>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</si>
  <si>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</si>
  <si>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</si>
  <si>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</si>
  <si>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</si>
  <si>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</si>
  <si>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</si>
  <si>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</si>
  <si>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</si>
  <si>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</si>
  <si>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</si>
  <si>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</si>
  <si>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</si>
  <si>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</si>
  <si>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</si>
  <si>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</si>
  <si>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</si>
  <si>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</si>
  <si>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</si>
  <si>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</si>
  <si>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</si>
  <si>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</si>
  <si>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</si>
  <si>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</si>
  <si>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</si>
  <si>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</si>
  <si>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</si>
  <si>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</si>
  <si>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</si>
  <si>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</si>
  <si>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</si>
  <si>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</si>
  <si>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</si>
  <si>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</si>
  <si>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</si>
  <si>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</si>
  <si>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</si>
  <si>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</si>
  <si>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</si>
  <si>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</si>
  <si>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</si>
  <si>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</si>
  <si>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</si>
  <si>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</si>
  <si>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</si>
  <si>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</si>
  <si>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</si>
  <si>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</si>
  <si>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</si>
  <si>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</si>
  <si>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</si>
  <si>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</si>
  <si>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</si>
  <si>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</si>
  <si>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</si>
  <si>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</si>
  <si>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</si>
  <si>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</si>
  <si>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</si>
  <si>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</si>
  <si>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</si>
  <si>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</si>
  <si>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</si>
  <si>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</si>
  <si>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</si>
  <si>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</si>
  <si>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</si>
  <si>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</si>
  <si>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</si>
  <si>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</si>
  <si>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</si>
  <si>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</si>
  <si>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</si>
  <si>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</si>
  <si>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</si>
  <si>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</si>
  <si>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</si>
  <si>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</si>
  <si>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</si>
  <si>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</si>
  <si>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</si>
  <si>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</si>
  <si>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</si>
  <si>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</si>
  <si>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</si>
  <si>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</si>
  <si>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</si>
  <si>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</si>
  <si>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</si>
  <si>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</si>
  <si>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</si>
  <si>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</si>
  <si>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</si>
  <si>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</si>
  <si>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</si>
  <si>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</si>
  <si>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</si>
  <si>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</si>
  <si>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</si>
  <si>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</si>
  <si>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</si>
  <si>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</si>
  <si>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</si>
  <si>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</si>
  <si>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</si>
  <si>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</si>
  <si>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</si>
  <si>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</si>
  <si>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</si>
  <si>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</si>
  <si>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</si>
  <si>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</si>
  <si>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</si>
  <si>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</si>
  <si>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</si>
  <si>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</si>
  <si>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</si>
  <si>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</si>
  <si>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</si>
  <si>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</si>
  <si>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</si>
  <si>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</si>
  <si>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</si>
  <si>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</si>
  <si>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</si>
  <si>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</si>
  <si>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</si>
  <si>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</si>
  <si>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</si>
  <si>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</si>
  <si>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</si>
  <si>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</si>
  <si>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</si>
  <si>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</si>
  <si>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</si>
  <si>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</si>
  <si>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</si>
  <si>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</si>
  <si>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</si>
  <si>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</si>
  <si>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</si>
  <si>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</si>
  <si>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</si>
  <si>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</si>
  <si>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</si>
  <si>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</si>
  <si>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</si>
  <si>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</si>
  <si>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</si>
  <si>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</si>
  <si>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</si>
  <si>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</si>
  <si>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</si>
  <si>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</si>
  <si>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</si>
  <si>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</si>
  <si>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</si>
  <si>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</si>
  <si>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</si>
  <si>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</si>
  <si>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</si>
  <si>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</si>
  <si>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</si>
  <si>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</si>
  <si>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</si>
  <si>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</si>
  <si>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</si>
  <si>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</si>
  <si>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</si>
  <si>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</si>
  <si>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</si>
  <si>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</si>
  <si>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</si>
  <si>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</si>
  <si>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</si>
  <si>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</si>
  <si>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</si>
  <si>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</si>
  <si>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</si>
  <si>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</si>
  <si>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</si>
  <si>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</si>
  <si>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</si>
  <si>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</si>
  <si>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</si>
  <si>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</si>
  <si>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</si>
  <si>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</si>
  <si>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</si>
  <si>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</si>
  <si>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</si>
  <si>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</si>
  <si>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</si>
  <si>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</si>
  <si>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</si>
  <si>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</si>
  <si>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</si>
  <si>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</si>
  <si>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</si>
  <si>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</si>
  <si>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</si>
  <si>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</si>
  <si>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</si>
  <si>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</si>
  <si>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</si>
  <si>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</si>
  <si>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</si>
  <si>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</si>
  <si>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</si>
  <si>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</si>
  <si>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</si>
  <si>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</si>
  <si>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</si>
  <si>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</si>
  <si>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</si>
  <si>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</si>
  <si>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</si>
  <si>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</si>
  <si>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</si>
  <si>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</si>
  <si>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</si>
  <si>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</si>
  <si>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</si>
  <si>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</si>
  <si>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</si>
  <si>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</si>
  <si>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</si>
  <si>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</si>
  <si>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</si>
  <si>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</si>
  <si>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</si>
  <si>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</si>
  <si>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</si>
  <si>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</si>
  <si>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</si>
  <si>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</si>
  <si>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</si>
  <si>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</si>
  <si>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</si>
  <si>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</si>
  <si>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</si>
  <si>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</si>
  <si>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</si>
  <si>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</si>
  <si>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</si>
  <si>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</si>
  <si>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</si>
  <si>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</si>
  <si>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</si>
  <si>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</si>
  <si>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</si>
  <si>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</si>
  <si>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</si>
  <si>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</si>
  <si>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</si>
  <si>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</si>
  <si>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</si>
  <si>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</si>
  <si>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</si>
  <si>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</si>
  <si>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</si>
  <si>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</si>
  <si>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</si>
  <si>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</si>
  <si>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</si>
  <si>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</si>
  <si>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</si>
  <si>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</si>
  <si>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</si>
  <si>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</si>
  <si>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</si>
  <si>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</si>
  <si>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</si>
  <si>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</si>
  <si>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</si>
  <si>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</si>
  <si>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</si>
  <si>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</si>
  <si>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</si>
  <si>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</si>
  <si>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</si>
  <si>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</si>
  <si>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</si>
  <si>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</si>
  <si>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</si>
  <si>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</si>
  <si>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</si>
  <si>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</si>
  <si>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</si>
  <si>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</si>
  <si>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</si>
  <si>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</si>
  <si>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</si>
  <si>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</si>
  <si>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</si>
  <si>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</si>
  <si>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</si>
  <si>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</si>
  <si>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</si>
  <si>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</si>
  <si>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</si>
  <si>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</si>
  <si>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</si>
  <si>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</si>
  <si>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</si>
  <si>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</si>
  <si>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</si>
  <si>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</si>
  <si>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</si>
  <si>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</si>
  <si>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</si>
  <si>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</si>
  <si>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</si>
  <si>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</si>
  <si>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</si>
  <si>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</si>
  <si>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</si>
  <si>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</si>
  <si>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</si>
  <si>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</si>
  <si>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</si>
  <si>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</si>
  <si>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</si>
  <si>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</si>
  <si>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</si>
  <si>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</si>
  <si>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</si>
  <si>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</si>
  <si>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</si>
  <si>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</si>
  <si>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</si>
  <si>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</si>
  <si>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</si>
  <si>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</si>
  <si>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</si>
  <si>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</si>
  <si>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</si>
  <si>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</si>
  <si>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</si>
  <si>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</si>
  <si>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</si>
  <si>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</si>
  <si>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</si>
  <si>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</si>
  <si>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</si>
  <si>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</si>
  <si>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</si>
  <si>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</si>
  <si>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</si>
  <si>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</si>
  <si>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</si>
  <si>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</si>
  <si>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</si>
  <si>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</si>
  <si>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</si>
  <si>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</si>
  <si>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</si>
  <si>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</si>
  <si>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</si>
  <si>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</si>
  <si>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</si>
  <si>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</si>
  <si>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</si>
  <si>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</si>
  <si>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</si>
  <si>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</si>
  <si>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</si>
  <si>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</si>
  <si>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</si>
  <si>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</si>
  <si>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</si>
  <si>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</si>
  <si>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</si>
  <si>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</si>
  <si>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</si>
  <si>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</si>
  <si>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</si>
  <si>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</si>
  <si>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</si>
  <si>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</si>
  <si>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</si>
  <si>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</si>
  <si>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</si>
  <si>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</si>
  <si>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</si>
  <si>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</si>
  <si>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</si>
  <si>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</si>
  <si>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</si>
  <si>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</si>
  <si>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</si>
  <si>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</si>
  <si>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</si>
  <si>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</si>
  <si>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</si>
  <si>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</si>
  <si>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</si>
  <si>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</si>
  <si>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</si>
  <si>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</si>
  <si>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</si>
  <si>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</si>
  <si>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</si>
  <si>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</si>
  <si>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</si>
  <si>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</si>
  <si>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</si>
  <si>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</si>
  <si>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</si>
  <si>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</si>
  <si>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</si>
  <si>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</si>
  <si>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</si>
  <si>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</si>
  <si>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</si>
  <si>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</si>
  <si>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</si>
  <si>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</si>
  <si>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</si>
  <si>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</si>
  <si>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</si>
  <si>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</si>
  <si>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</si>
  <si>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</si>
  <si>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</si>
  <si>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</si>
  <si>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</si>
  <si>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</si>
  <si>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</si>
  <si>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</si>
  <si>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</si>
  <si>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</si>
  <si>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</si>
  <si>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</si>
  <si>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</si>
  <si>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</si>
  <si>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</si>
  <si>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</si>
  <si>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</si>
  <si>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</si>
  <si>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</si>
  <si>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</si>
  <si>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</si>
  <si>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</si>
  <si>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</si>
  <si>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</si>
  <si>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</si>
  <si>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</si>
  <si>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</si>
  <si>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</si>
  <si>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</si>
  <si>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</si>
  <si>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</si>
  <si>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</si>
  <si>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</si>
  <si>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</si>
  <si>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</si>
  <si>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</si>
  <si>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</si>
  <si>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</si>
  <si>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</si>
  <si>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</si>
  <si>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</si>
  <si>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</si>
  <si>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</si>
  <si>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</si>
  <si>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</si>
  <si>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</si>
  <si>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</si>
  <si>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</si>
  <si>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</si>
  <si>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</si>
  <si>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</si>
  <si>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</si>
  <si>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</si>
  <si>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</si>
  <si>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</si>
  <si>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</si>
  <si>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</si>
  <si>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</si>
  <si>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</si>
  <si>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</si>
  <si>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</si>
  <si>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</si>
  <si>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</si>
  <si>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</si>
  <si>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</si>
  <si>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</si>
  <si>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</si>
  <si>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</si>
  <si>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</si>
  <si>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</si>
  <si>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</si>
  <si>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</si>
  <si>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</si>
  <si>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</si>
  <si>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</si>
  <si>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</si>
  <si>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</si>
  <si>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</si>
  <si>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</si>
  <si>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</si>
  <si>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</si>
  <si>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</si>
  <si>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</si>
  <si>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</si>
  <si>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</si>
  <si>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</si>
  <si>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</si>
  <si>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</si>
  <si>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</si>
  <si>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</si>
  <si>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</si>
  <si>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</si>
  <si>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</si>
  <si>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</si>
  <si>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</si>
  <si>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</si>
  <si>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</si>
  <si>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</si>
  <si>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</si>
  <si>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</si>
  <si>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</si>
  <si>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</si>
  <si>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</si>
  <si>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</si>
  <si>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</si>
  <si>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</si>
  <si>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</si>
  <si>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</si>
  <si>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</si>
  <si>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</si>
  <si>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</si>
  <si>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</si>
  <si>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</si>
  <si>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</si>
  <si>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</si>
  <si>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</si>
  <si>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</si>
  <si>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</si>
  <si>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</si>
  <si>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</si>
  <si>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</si>
  <si>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</si>
  <si>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</si>
  <si>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</si>
  <si>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</si>
  <si>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</si>
  <si>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</si>
  <si>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</si>
  <si>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</si>
  <si>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</si>
  <si>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</si>
  <si>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</si>
  <si>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</si>
  <si>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</si>
  <si>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</si>
  <si>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</si>
  <si>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</si>
  <si>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</si>
  <si>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</si>
  <si>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</si>
  <si>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</si>
  <si>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</si>
  <si>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</si>
  <si>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</si>
  <si>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</si>
  <si>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</si>
  <si>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</si>
  <si>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</si>
  <si>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</si>
  <si>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</si>
  <si>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</si>
  <si>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</si>
  <si>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</si>
  <si>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</si>
  <si>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</si>
  <si>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</si>
  <si>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</si>
  <si>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</si>
  <si>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</si>
  <si>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</si>
  <si>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</si>
  <si>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</si>
  <si>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</si>
  <si>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</si>
  <si>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</si>
  <si>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</si>
  <si>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</si>
  <si>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</si>
  <si>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</si>
  <si>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</si>
  <si>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</si>
  <si>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</si>
  <si>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</si>
  <si>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</si>
  <si>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</si>
  <si>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</si>
  <si>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</si>
  <si>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</si>
  <si>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</si>
  <si>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</si>
  <si>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</si>
  <si>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</si>
  <si>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</si>
  <si>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</si>
  <si>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</si>
  <si>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</si>
  <si>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</si>
  <si>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</si>
  <si>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</si>
  <si>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</si>
  <si>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</si>
  <si>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</si>
  <si>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</si>
  <si>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</si>
  <si>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</si>
  <si>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</si>
  <si>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</si>
  <si>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</si>
  <si>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</si>
  <si>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</si>
  <si>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</si>
  <si>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</si>
  <si>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</si>
  <si>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</si>
  <si>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</si>
  <si>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</si>
  <si>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</si>
  <si>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</si>
  <si>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</si>
  <si>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</si>
  <si>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</si>
  <si>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</si>
  <si>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</si>
  <si>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</si>
  <si>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</si>
  <si>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</si>
  <si>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</si>
  <si>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</si>
  <si>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</si>
  <si>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</si>
  <si>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</si>
  <si>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</si>
  <si>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</si>
  <si>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</si>
  <si>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</si>
  <si>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</si>
  <si>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</si>
  <si>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</si>
  <si>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</si>
  <si>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</si>
  <si>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</si>
  <si>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</si>
  <si>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</si>
  <si>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</si>
  <si>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</si>
  <si>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</si>
  <si>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</si>
  <si>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</si>
  <si>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</si>
  <si>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</si>
  <si>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</si>
  <si>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</si>
  <si>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</si>
  <si>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</si>
  <si>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</si>
  <si>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</si>
  <si>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</si>
  <si>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</si>
  <si>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</si>
  <si>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</si>
  <si>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</si>
  <si>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</si>
  <si>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</si>
  <si>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</si>
  <si>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</si>
  <si>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</si>
  <si>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</si>
  <si>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</si>
  <si>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</si>
  <si>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</si>
  <si>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</si>
  <si>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</si>
  <si>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</si>
  <si>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</si>
  <si>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</si>
  <si>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</si>
  <si>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</si>
  <si>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</si>
  <si>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</si>
  <si>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</si>
  <si>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</si>
  <si>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</si>
  <si>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</si>
  <si>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</si>
  <si>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</si>
  <si>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</si>
  <si>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</si>
  <si>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</si>
  <si>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</si>
  <si>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</si>
  <si>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</si>
  <si>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</si>
  <si>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</si>
  <si>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</si>
  <si>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</si>
  <si>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</si>
  <si>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</si>
  <si>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</si>
  <si>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</si>
  <si>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</si>
  <si>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</si>
  <si>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</si>
  <si>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</si>
  <si>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</si>
  <si>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</si>
  <si>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</si>
  <si>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</si>
  <si>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</si>
  <si>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</si>
  <si>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</si>
  <si>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</si>
  <si>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</si>
  <si>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</si>
  <si>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</si>
  <si>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</si>
  <si>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</si>
  <si>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</si>
  <si>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</si>
  <si>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</si>
  <si>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</si>
  <si>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</si>
  <si>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</si>
  <si>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</si>
  <si>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</si>
  <si>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</si>
  <si>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</si>
  <si>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</si>
  <si>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</si>
  <si>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</si>
  <si>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</si>
  <si>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</si>
  <si>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</si>
  <si>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</si>
  <si>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</si>
  <si>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</si>
  <si>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</si>
  <si>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</si>
  <si>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</si>
  <si>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</si>
  <si>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</si>
  <si>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</si>
  <si>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</si>
  <si>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</si>
  <si>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</si>
  <si>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</si>
  <si>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</si>
  <si>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</si>
  <si>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</si>
  <si>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</si>
  <si>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</si>
  <si>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</si>
  <si>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</si>
  <si>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</si>
  <si>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</si>
  <si>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</si>
  <si>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</si>
  <si>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</si>
  <si>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</si>
  <si>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</si>
  <si>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</si>
  <si>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</si>
  <si>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</si>
  <si>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</si>
  <si>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</si>
  <si>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</si>
  <si>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</si>
  <si>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</si>
  <si>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</si>
  <si>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</si>
  <si>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</si>
  <si>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</si>
  <si>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</si>
  <si>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</si>
  <si>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</si>
  <si>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</si>
  <si>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</si>
  <si>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</si>
  <si>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</si>
  <si>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</si>
  <si>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</si>
  <si>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</si>
  <si>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</si>
  <si>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</si>
  <si>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</si>
  <si>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</si>
  <si>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</si>
  <si>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</si>
  <si>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</si>
  <si>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</si>
  <si>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</si>
  <si>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</si>
  <si>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</si>
  <si>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</si>
  <si>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</si>
  <si>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</si>
  <si>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</si>
  <si>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</si>
  <si>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</si>
  <si>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</si>
  <si>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</si>
  <si>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</si>
  <si>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</si>
  <si>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</si>
  <si>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</si>
  <si>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</si>
  <si>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</si>
  <si>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</si>
  <si>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</si>
  <si>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</si>
  <si>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</si>
  <si>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</si>
  <si>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</si>
  <si>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</si>
  <si>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</si>
  <si>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</si>
  <si>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</si>
  <si>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</si>
  <si>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</si>
  <si>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</si>
  <si>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</si>
  <si>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</si>
  <si>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</si>
  <si>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</si>
  <si>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</si>
  <si>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</si>
  <si>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</si>
  <si>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</si>
  <si>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</si>
  <si>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</si>
  <si>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</si>
  <si>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</si>
  <si>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</si>
  <si>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</si>
  <si>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</si>
  <si>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</si>
  <si>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</si>
  <si>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</si>
  <si>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</si>
  <si>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</si>
  <si>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</si>
  <si>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</si>
  <si>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</si>
  <si>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</si>
  <si>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</si>
  <si>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</si>
  <si>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</si>
  <si>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</si>
  <si>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</si>
  <si>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</si>
  <si>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</si>
  <si>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</si>
  <si>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</si>
  <si>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</si>
  <si>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</si>
  <si>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</si>
  <si>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</si>
  <si>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</si>
  <si>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</si>
  <si>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</si>
  <si>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</si>
  <si>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</si>
  <si>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</si>
  <si>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</si>
  <si>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</si>
  <si>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</si>
  <si>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</si>
  <si>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</si>
  <si>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</si>
  <si>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</si>
  <si>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</si>
  <si>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</si>
  <si>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</si>
  <si>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</si>
  <si>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</si>
  <si>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</si>
  <si>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</si>
  <si>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</si>
  <si>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</si>
  <si>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</si>
  <si>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</si>
  <si>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</si>
  <si>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</si>
  <si>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</si>
  <si>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</si>
  <si>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</si>
  <si>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</si>
  <si>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</si>
  <si>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</si>
  <si>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</si>
  <si>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</si>
  <si>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</si>
  <si>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</si>
  <si>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</si>
  <si>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</si>
  <si>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</si>
  <si>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</si>
  <si>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</si>
  <si>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</si>
  <si>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</si>
  <si>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</si>
  <si>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</si>
  <si>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</si>
  <si>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</si>
  <si>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</si>
  <si>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</si>
  <si>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</si>
  <si>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</si>
  <si>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</si>
  <si>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</si>
  <si>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</si>
  <si>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</si>
  <si>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</si>
  <si>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</si>
  <si>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</si>
  <si>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</si>
  <si>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</si>
  <si>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</si>
  <si>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</si>
  <si>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</si>
  <si>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</si>
  <si>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</si>
  <si>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</si>
  <si>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</si>
  <si>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</si>
  <si>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</si>
  <si>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</si>
  <si>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</si>
  <si>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</si>
  <si>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</si>
  <si>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</si>
  <si>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</si>
  <si>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</si>
  <si>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</si>
  <si>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</si>
  <si>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</si>
  <si>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</si>
  <si>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</si>
  <si>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</si>
  <si>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</si>
  <si>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</si>
  <si>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</si>
  <si>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</si>
  <si>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</si>
  <si>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</si>
  <si>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</si>
  <si>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</si>
  <si>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</si>
  <si>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</si>
  <si>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</si>
  <si>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</si>
  <si>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</si>
  <si>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</si>
  <si>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</si>
  <si>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</si>
  <si>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</si>
  <si>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</si>
  <si>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</si>
  <si>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</si>
  <si>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</si>
  <si>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</si>
  <si>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</si>
  <si>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</si>
  <si>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</si>
  <si>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</si>
  <si>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</si>
  <si>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</si>
  <si>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</si>
  <si>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</si>
  <si>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</si>
  <si>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</si>
  <si>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</si>
  <si>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</si>
  <si>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</si>
  <si>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</si>
  <si>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</si>
  <si>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</si>
  <si>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</si>
  <si>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</si>
  <si>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</si>
  <si>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</si>
  <si>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</si>
  <si>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</si>
  <si>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</si>
  <si>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</si>
  <si>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</si>
  <si>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</si>
  <si>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</si>
  <si>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</si>
  <si>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</si>
  <si>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</si>
  <si>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</si>
  <si>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</si>
  <si>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</si>
  <si>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</si>
  <si>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</si>
  <si>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</si>
  <si>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</si>
  <si>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</si>
  <si>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</si>
  <si>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</si>
  <si>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</si>
  <si>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</si>
  <si>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</si>
  <si>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</si>
  <si>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</si>
  <si>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</si>
  <si>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</si>
  <si>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</si>
  <si>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</si>
  <si>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</si>
  <si>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</si>
  <si>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</si>
  <si>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</si>
  <si>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</si>
  <si>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</si>
  <si>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</si>
  <si>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</si>
  <si>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</si>
  <si>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</si>
  <si>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</si>
  <si>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</si>
  <si>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</si>
  <si>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</si>
  <si>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</si>
  <si>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</si>
  <si>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</si>
  <si>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</si>
  <si>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</si>
  <si>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</si>
  <si>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</si>
  <si>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</si>
  <si>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</si>
  <si>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</si>
  <si>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</si>
  <si>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</si>
  <si>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</si>
  <si>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</si>
  <si>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</si>
  <si>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</si>
  <si>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</si>
  <si>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</si>
  <si>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</si>
  <si>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</si>
  <si>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</si>
  <si>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</si>
  <si>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</si>
  <si>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</si>
  <si>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</si>
  <si>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</si>
  <si>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</si>
  <si>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</si>
  <si>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</si>
  <si>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</si>
  <si>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</si>
  <si>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</si>
  <si>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</si>
  <si>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</si>
  <si>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</si>
  <si>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</si>
  <si>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</si>
  <si>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</si>
  <si>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</si>
  <si>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</si>
  <si>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</si>
  <si>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</si>
  <si>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</si>
  <si>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</si>
  <si>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</si>
  <si>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</si>
  <si>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</si>
  <si>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</si>
  <si>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</si>
  <si>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</si>
  <si>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</si>
  <si>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</si>
  <si>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</si>
  <si>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</si>
  <si>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</si>
  <si>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</si>
  <si>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</si>
  <si>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</si>
  <si>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</si>
  <si>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</si>
  <si>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</si>
  <si>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</si>
  <si>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</si>
  <si>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</si>
  <si>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</si>
  <si>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</si>
  <si>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</si>
  <si>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</si>
  <si>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</si>
  <si>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</si>
  <si>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</si>
  <si>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</si>
  <si>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</si>
  <si>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</si>
  <si>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</si>
  <si>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</si>
  <si>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</si>
  <si>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</si>
  <si>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</si>
  <si>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</si>
  <si>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</si>
  <si>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</si>
  <si>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</si>
  <si>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</si>
  <si>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</si>
  <si>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</si>
  <si>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</si>
  <si>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</si>
  <si>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</si>
  <si>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</si>
  <si>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</si>
  <si>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</si>
  <si>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</si>
  <si>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</si>
  <si>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</si>
  <si>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</si>
  <si>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</si>
  <si>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</si>
  <si>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</si>
  <si>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</si>
  <si>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</si>
  <si>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</si>
  <si>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</si>
  <si>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</si>
  <si>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</si>
  <si>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</si>
  <si>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</si>
  <si>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</si>
  <si>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</si>
  <si>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</si>
  <si>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</si>
  <si>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</si>
  <si>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</si>
  <si>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</si>
  <si>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</si>
  <si>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</si>
  <si>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</si>
  <si>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</si>
  <si>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</si>
  <si>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</si>
  <si>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</si>
  <si>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</si>
  <si>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</si>
  <si>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</si>
  <si>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</si>
  <si>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</si>
  <si>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</si>
  <si>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</si>
  <si>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</si>
  <si>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</si>
  <si>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</si>
  <si>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</si>
  <si>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</si>
  <si>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</si>
  <si>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</si>
  <si>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</si>
  <si>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</si>
  <si>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</si>
  <si>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</si>
  <si>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</si>
  <si>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</si>
  <si>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</si>
  <si>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</si>
  <si>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</si>
  <si>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</si>
  <si>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</si>
  <si>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</si>
  <si>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</si>
  <si>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</si>
  <si>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</si>
  <si>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</si>
  <si>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</si>
  <si>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</si>
  <si>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</si>
  <si>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</si>
  <si>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</si>
  <si>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</si>
  <si>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</si>
  <si>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</si>
  <si>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</si>
  <si>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</si>
  <si>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</si>
  <si>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</si>
  <si>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</si>
  <si>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</si>
  <si>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</si>
  <si>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</si>
  <si>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</si>
  <si>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</si>
  <si>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</si>
  <si>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</si>
  <si>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</si>
  <si>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</si>
  <si>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</si>
  <si>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</si>
  <si>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</si>
  <si>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</si>
  <si>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</si>
  <si>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</si>
  <si>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</si>
  <si>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</si>
  <si>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</si>
  <si>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</si>
  <si>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</si>
  <si>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</si>
  <si>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</si>
  <si>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</si>
  <si>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</si>
  <si>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</si>
  <si>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</si>
  <si>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</si>
  <si>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</si>
  <si>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</si>
  <si>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</si>
  <si>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</si>
  <si>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</si>
  <si>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</si>
  <si>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</si>
  <si>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</si>
  <si>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</si>
  <si>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</si>
  <si>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</si>
  <si>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</si>
  <si>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</si>
  <si>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</si>
  <si>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</si>
  <si>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</si>
  <si>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</si>
  <si>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</si>
  <si>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</si>
  <si>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</si>
  <si>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</si>
  <si>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</si>
  <si>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</si>
  <si>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</si>
  <si>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</si>
  <si>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</si>
  <si>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</si>
  <si>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</si>
  <si>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</si>
  <si>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</si>
  <si>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</si>
  <si>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</si>
  <si>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</si>
  <si>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</si>
  <si>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</si>
  <si>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</si>
  <si>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</si>
  <si>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</si>
  <si>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</si>
  <si>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</si>
  <si>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</si>
  <si>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</si>
  <si>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</si>
  <si>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</si>
  <si>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</si>
  <si>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</si>
  <si>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</si>
  <si>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</si>
  <si>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</si>
  <si>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</si>
  <si>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</si>
  <si>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</si>
  <si>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</si>
  <si>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</si>
  <si>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</si>
  <si>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</si>
  <si>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</si>
  <si>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</si>
  <si>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</si>
  <si>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</si>
  <si>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</si>
  <si>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</si>
  <si>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</si>
  <si>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</si>
  <si>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</si>
  <si>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</si>
  <si>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</si>
  <si>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</si>
  <si>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</si>
  <si>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</si>
  <si>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</si>
  <si>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</si>
  <si>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</si>
  <si>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</si>
  <si>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</si>
  <si>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</si>
  <si>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</si>
  <si>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</si>
  <si>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</si>
  <si>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</si>
  <si>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</si>
  <si>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</si>
  <si>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</si>
  <si>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</si>
  <si>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</si>
  <si>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</si>
  <si>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</si>
  <si>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</si>
  <si>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</si>
  <si>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</si>
  <si>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</si>
  <si>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</si>
  <si>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</si>
  <si>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</si>
  <si>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</si>
  <si>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</si>
  <si>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</si>
  <si>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</si>
  <si>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</si>
  <si>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</si>
  <si>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</si>
  <si>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</si>
  <si>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</si>
  <si>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</si>
  <si>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</si>
  <si>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</si>
  <si>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</si>
  <si>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</si>
  <si>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</si>
  <si>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</si>
  <si>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</si>
  <si>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</si>
  <si>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</si>
  <si>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</si>
  <si>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</si>
  <si>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</si>
  <si>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</si>
  <si>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</si>
  <si>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</si>
  <si>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</si>
  <si>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</si>
  <si>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</si>
  <si>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</si>
  <si>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</si>
  <si>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</si>
  <si>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</si>
  <si>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</si>
  <si>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</si>
  <si>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</si>
  <si>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</si>
  <si>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</si>
  <si>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</si>
  <si>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</si>
  <si>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</si>
  <si>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</si>
  <si>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</si>
  <si>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</si>
  <si>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</si>
  <si>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</si>
  <si>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</si>
  <si>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</si>
  <si>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</si>
  <si>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</si>
  <si>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</si>
  <si>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</si>
  <si>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</si>
  <si>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</si>
  <si>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</si>
  <si>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</si>
  <si>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</si>
  <si>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</si>
  <si>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</si>
  <si>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</si>
  <si>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</si>
  <si>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</si>
  <si>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</si>
  <si>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</si>
  <si>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</si>
  <si>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</si>
  <si>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</si>
  <si>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</si>
  <si>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</si>
  <si>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</si>
  <si>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</si>
  <si>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</si>
  <si>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</si>
  <si>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</si>
  <si>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</si>
  <si>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</si>
  <si>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</si>
  <si>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</si>
  <si>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</si>
  <si>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</si>
  <si>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</si>
  <si>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</si>
  <si>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</si>
  <si>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</si>
  <si>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</si>
  <si>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</si>
  <si>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</si>
  <si>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</si>
  <si>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</si>
  <si>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</si>
  <si>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</si>
  <si>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</si>
  <si>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</si>
  <si>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</si>
  <si>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</si>
  <si>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</si>
  <si>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</si>
  <si>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</si>
  <si>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</si>
  <si>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</si>
  <si>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</si>
  <si>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</si>
  <si>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</si>
  <si>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</si>
  <si>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</si>
  <si>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</si>
  <si>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</si>
  <si>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</si>
  <si>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</si>
  <si>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</si>
  <si>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</si>
  <si>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</si>
  <si>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</si>
  <si>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</si>
  <si>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</si>
  <si>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</si>
  <si>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</si>
  <si>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</si>
  <si>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</si>
  <si>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</si>
  <si>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</si>
  <si>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</si>
  <si>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</si>
  <si>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</si>
  <si>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</si>
  <si>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</si>
  <si>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</si>
  <si>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</si>
  <si>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</si>
  <si>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</si>
  <si>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</si>
  <si>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</si>
  <si>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</si>
  <si>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</si>
  <si>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</si>
  <si>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</si>
  <si>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</si>
  <si>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</si>
  <si>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</si>
  <si>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</si>
  <si>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</si>
  <si>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</si>
  <si>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</si>
  <si>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</si>
  <si>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</si>
  <si>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</si>
  <si>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</si>
  <si>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</si>
  <si>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</si>
  <si>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</si>
  <si>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</si>
  <si>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</si>
  <si>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</si>
  <si>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</si>
  <si>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</si>
  <si>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</si>
  <si>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</si>
  <si>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</si>
  <si>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</si>
  <si>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</si>
  <si>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</si>
  <si>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</si>
  <si>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</si>
  <si>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</si>
  <si>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</si>
  <si>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</si>
  <si>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</si>
  <si>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</si>
  <si>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</si>
  <si>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</si>
  <si>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</si>
  <si>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</si>
  <si>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</si>
  <si>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</si>
  <si>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</si>
  <si>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</si>
  <si>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</si>
  <si>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</si>
  <si>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</si>
  <si>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</si>
  <si>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</si>
  <si>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</si>
  <si>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</si>
  <si>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</si>
  <si>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</si>
  <si>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</si>
  <si>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</si>
  <si>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</si>
  <si>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</si>
  <si>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</si>
  <si>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</si>
  <si>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</si>
  <si>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</si>
  <si>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</si>
  <si>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</si>
  <si>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</si>
  <si>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</si>
  <si>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</si>
  <si>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</si>
  <si>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</si>
  <si>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</si>
  <si>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</si>
  <si>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</si>
  <si>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</si>
  <si>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</si>
  <si>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</si>
  <si>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</si>
  <si>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</si>
  <si>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</si>
  <si>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</si>
  <si>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</si>
  <si>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</si>
  <si>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</si>
  <si>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</si>
  <si>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</si>
  <si>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</si>
  <si>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</si>
  <si>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</si>
  <si>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</si>
  <si>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</si>
  <si>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</si>
  <si>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</si>
  <si>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</si>
  <si>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</si>
  <si>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</si>
  <si>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</si>
  <si>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</si>
  <si>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</si>
  <si>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</si>
  <si>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</si>
  <si>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</si>
  <si>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</si>
  <si>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</si>
  <si>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</si>
  <si>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</si>
  <si>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</si>
  <si>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</si>
  <si>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</si>
  <si>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</si>
  <si>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</si>
  <si>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</si>
  <si>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</si>
  <si>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</si>
  <si>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</si>
  <si>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</si>
  <si>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</si>
  <si>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</si>
  <si>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</si>
  <si>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</si>
  <si>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</si>
  <si>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</si>
  <si>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</si>
  <si>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</si>
  <si>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</si>
  <si>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</si>
  <si>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</si>
  <si>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</si>
  <si>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</si>
  <si>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</si>
  <si>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</si>
  <si>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</si>
  <si>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</si>
  <si>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</si>
  <si>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</si>
  <si>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</si>
  <si>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</si>
  <si>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</si>
  <si>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</si>
  <si>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</si>
  <si>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</si>
  <si>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</si>
  <si>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</si>
  <si>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</si>
  <si>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</si>
  <si>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</si>
  <si>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</si>
  <si>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</si>
  <si>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</si>
  <si>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</si>
  <si>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</si>
  <si>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</si>
  <si>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</si>
  <si>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</si>
  <si>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</si>
  <si>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</si>
  <si>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</si>
  <si>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</si>
  <si>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</si>
  <si>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</si>
  <si>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</si>
  <si>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</si>
  <si>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</si>
  <si>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</si>
  <si>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</si>
  <si>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</si>
  <si>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</si>
  <si>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</si>
  <si>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</si>
  <si>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</si>
  <si>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</si>
  <si>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</si>
  <si>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</si>
  <si>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</si>
  <si>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</si>
  <si>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</si>
  <si>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</si>
  <si>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</si>
  <si>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</si>
  <si>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</si>
  <si>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</si>
  <si>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</si>
  <si>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</si>
  <si>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</si>
  <si>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</si>
  <si>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</si>
  <si>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</si>
  <si>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</si>
  <si>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</si>
  <si>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</si>
  <si>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</si>
  <si>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</si>
  <si>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</si>
  <si>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</si>
  <si>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</si>
  <si>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</si>
  <si>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</si>
  <si>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</si>
  <si>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</si>
  <si>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</si>
  <si>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</si>
  <si>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</si>
  <si>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</si>
  <si>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</si>
  <si>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</si>
  <si>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</si>
  <si>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</si>
  <si>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</si>
  <si>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</si>
  <si>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</si>
  <si>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</si>
  <si>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</si>
  <si>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</si>
  <si>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</si>
  <si>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</si>
  <si>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</si>
  <si>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</si>
  <si>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</si>
  <si>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</si>
  <si>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</si>
  <si>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</si>
  <si>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</si>
  <si>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</si>
  <si>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</si>
  <si>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</si>
  <si>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</si>
  <si>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</si>
  <si>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</si>
  <si>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</si>
  <si>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</si>
  <si>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</si>
  <si>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</si>
  <si>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</si>
  <si>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</si>
  <si>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</si>
  <si>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</si>
  <si>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</si>
  <si>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</si>
  <si>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</si>
  <si>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</si>
  <si>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</si>
  <si>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</si>
  <si>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</si>
  <si>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</si>
  <si>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</si>
  <si>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</si>
  <si>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</si>
  <si>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</si>
  <si>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</si>
  <si>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</si>
  <si>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</si>
  <si>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</si>
  <si>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</si>
  <si>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</si>
  <si>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</si>
  <si>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</si>
  <si>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</si>
  <si>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</si>
  <si>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</si>
  <si>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</si>
  <si>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</si>
  <si>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</si>
  <si>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</si>
  <si>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</si>
  <si>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</si>
  <si>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</si>
  <si>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</si>
  <si>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</si>
  <si>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</si>
  <si>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</si>
  <si>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</si>
  <si>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</si>
  <si>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</si>
  <si>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</si>
  <si>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</si>
  <si>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</si>
  <si>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</si>
  <si>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</si>
  <si>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</si>
  <si>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</si>
  <si>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</si>
  <si>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</si>
  <si>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</si>
  <si>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</si>
  <si>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</si>
  <si>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</si>
  <si>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</si>
  <si>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</si>
  <si>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</si>
  <si>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</si>
  <si>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</si>
  <si>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</si>
  <si>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</si>
  <si>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</si>
  <si>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</si>
  <si>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</si>
  <si>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</si>
  <si>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</si>
  <si>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</si>
  <si>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</si>
  <si>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</si>
  <si>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</si>
  <si>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</si>
  <si>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</si>
  <si>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</si>
  <si>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</si>
  <si>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</si>
  <si>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</si>
  <si>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</si>
  <si>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</si>
  <si>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</si>
  <si>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</si>
  <si>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</si>
  <si>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</si>
  <si>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</si>
  <si>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</si>
  <si>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</si>
  <si>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</si>
  <si>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</si>
  <si>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</si>
  <si>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</si>
  <si>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</si>
  <si>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</si>
  <si>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</si>
  <si>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</si>
  <si>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</si>
  <si>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</si>
  <si>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</si>
  <si>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</si>
  <si>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</si>
  <si>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</si>
  <si>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</si>
  <si>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</si>
  <si>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</si>
  <si>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</si>
  <si>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</si>
  <si>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</si>
  <si>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</si>
  <si>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</si>
  <si>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</si>
  <si>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</si>
  <si>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</si>
  <si>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</si>
  <si>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</si>
  <si>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</si>
  <si>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</si>
  <si>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</si>
  <si>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</si>
  <si>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</si>
  <si>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</si>
  <si>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</si>
  <si>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</si>
  <si>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</si>
  <si>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</si>
  <si>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</si>
  <si>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</si>
  <si>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</si>
  <si>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</si>
  <si>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</si>
  <si>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</si>
  <si>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</si>
  <si>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</si>
  <si>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</si>
  <si>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</si>
  <si>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</si>
  <si>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</si>
  <si>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</si>
  <si>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</si>
  <si>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</si>
  <si>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</si>
  <si>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</si>
  <si>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</si>
  <si>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</si>
  <si>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</si>
  <si>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</si>
  <si>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</si>
  <si>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</si>
  <si>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</si>
  <si>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</si>
  <si>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</si>
  <si>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</si>
  <si>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</si>
  <si>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</si>
  <si>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</si>
  <si>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</si>
  <si>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</si>
  <si>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</si>
  <si>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</si>
  <si>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</si>
  <si>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</si>
  <si>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</si>
  <si>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</si>
  <si>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</si>
  <si>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</si>
  <si>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</si>
  <si>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</si>
  <si>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</si>
  <si>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</si>
  <si>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</si>
  <si>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</si>
  <si>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</si>
  <si>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</si>
  <si>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</si>
  <si>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</si>
  <si>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</si>
  <si>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</si>
  <si>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</si>
  <si>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</si>
  <si>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</si>
  <si>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</si>
  <si>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</si>
  <si>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</si>
  <si>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</si>
  <si>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</si>
  <si>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</si>
  <si>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</si>
  <si>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</si>
  <si>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</si>
  <si>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</si>
  <si>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</si>
  <si>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</si>
  <si>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</si>
  <si>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</si>
  <si>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</si>
  <si>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</si>
  <si>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</si>
  <si>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</si>
  <si>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</si>
  <si>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</si>
  <si>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</si>
  <si>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</si>
  <si>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</si>
  <si>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</si>
  <si>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</si>
  <si>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</si>
  <si>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</si>
  <si>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</si>
  <si>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</si>
  <si>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</si>
  <si>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</si>
  <si>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</si>
  <si>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</si>
  <si>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</si>
  <si>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</si>
  <si>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</si>
  <si>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</si>
  <si>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</si>
  <si>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</si>
  <si>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</si>
  <si>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</si>
  <si>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</si>
  <si>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</si>
  <si>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</si>
  <si>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</si>
  <si>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</si>
  <si>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</si>
  <si>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</si>
  <si>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</si>
  <si>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</si>
  <si>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</si>
  <si>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</si>
  <si>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</si>
  <si>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</si>
  <si>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</si>
  <si>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</si>
  <si>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</si>
  <si>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</si>
  <si>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</si>
  <si>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</si>
  <si>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</si>
  <si>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</si>
  <si>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</si>
  <si>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</si>
  <si>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</si>
  <si>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</si>
  <si>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</si>
  <si>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</si>
  <si>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</si>
  <si>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</si>
  <si>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</si>
  <si>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</si>
  <si>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</si>
  <si>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</si>
  <si>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</si>
  <si>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</si>
  <si>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</si>
  <si>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</si>
  <si>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</si>
  <si>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</si>
  <si>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</si>
  <si>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</si>
  <si>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</si>
  <si>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</si>
  <si>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</si>
  <si>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</si>
  <si>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</si>
  <si>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</si>
  <si>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</si>
  <si>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</si>
  <si>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</si>
  <si>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</si>
  <si>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</si>
  <si>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</si>
  <si>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</si>
  <si>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</si>
  <si>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</si>
  <si>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</si>
  <si>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</si>
  <si>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</si>
  <si>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</si>
  <si>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</si>
  <si>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</si>
  <si>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</si>
  <si>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</si>
  <si>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</si>
  <si>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</si>
  <si>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</si>
  <si>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</si>
  <si>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</si>
  <si>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</si>
  <si>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</si>
  <si>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</si>
  <si>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</si>
  <si>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</si>
  <si>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</si>
  <si>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</si>
  <si>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</si>
  <si>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</si>
  <si>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</si>
  <si>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</si>
  <si>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</si>
  <si>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</si>
  <si>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</si>
  <si>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</si>
  <si>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</si>
  <si>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</si>
  <si>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</si>
  <si>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</si>
  <si>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</si>
  <si>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</si>
  <si>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</si>
  <si>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</si>
  <si>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</si>
  <si>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</si>
  <si>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</si>
  <si>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</si>
  <si>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</si>
  <si>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</si>
  <si>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</si>
  <si>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</si>
  <si>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</si>
  <si>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</si>
  <si>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</si>
  <si>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</si>
  <si>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</si>
  <si>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</si>
  <si>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</si>
  <si>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</si>
  <si>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</si>
  <si>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</si>
  <si>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</si>
  <si>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</si>
  <si>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</si>
  <si>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</si>
  <si>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</si>
  <si>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</si>
  <si>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</si>
  <si>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</si>
  <si>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</si>
  <si>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</si>
  <si>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</si>
  <si>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</si>
  <si>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</si>
  <si>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</si>
  <si>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</si>
  <si>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</si>
  <si>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</si>
  <si>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</si>
  <si>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</si>
  <si>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</si>
  <si>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</si>
  <si>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</si>
  <si>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</si>
  <si>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</si>
  <si>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</si>
  <si>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</si>
  <si>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</si>
  <si>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</si>
  <si>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</si>
  <si>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</si>
  <si>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</si>
  <si>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</si>
  <si>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</si>
  <si>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</si>
  <si>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</si>
  <si>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</si>
  <si>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</si>
  <si>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</si>
  <si>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</si>
  <si>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</si>
  <si>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</si>
  <si>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</si>
  <si>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</si>
  <si>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</si>
  <si>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</si>
  <si>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</si>
  <si>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</si>
  <si>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</si>
  <si>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</si>
  <si>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</si>
  <si>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</si>
  <si>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</si>
  <si>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</si>
  <si>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</si>
  <si>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</si>
  <si>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</si>
  <si>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</si>
  <si>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</si>
  <si>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</si>
  <si>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</si>
  <si>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</si>
  <si>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</si>
  <si>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</si>
  <si>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</si>
  <si>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</si>
  <si>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</si>
  <si>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</si>
  <si>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</si>
  <si>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</si>
  <si>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</si>
  <si>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</si>
  <si>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</si>
  <si>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</si>
  <si>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</si>
  <si>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</si>
  <si>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</si>
  <si>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</si>
  <si>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</si>
  <si>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</si>
  <si>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</si>
  <si>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</si>
  <si>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</si>
  <si>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</si>
  <si>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</si>
  <si>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</si>
  <si>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</si>
  <si>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</si>
  <si>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</si>
  <si>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</si>
  <si>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</si>
  <si>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</si>
  <si>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</si>
  <si>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</si>
  <si>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</si>
  <si>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</si>
  <si>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</si>
  <si>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</si>
  <si>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</si>
  <si>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</si>
  <si>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</si>
  <si>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</si>
  <si>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</si>
  <si>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</si>
  <si>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</si>
  <si>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</si>
  <si>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</si>
  <si>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</si>
  <si>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</si>
  <si>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</si>
  <si>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</si>
  <si>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</si>
  <si>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</si>
  <si>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</si>
  <si>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</si>
  <si>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</si>
  <si>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</si>
  <si>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</si>
  <si>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</si>
  <si>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</si>
  <si>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</si>
  <si>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</si>
  <si>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</si>
  <si>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</si>
  <si>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</si>
  <si>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</si>
  <si>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</si>
  <si>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</si>
  <si>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</si>
  <si>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</si>
  <si>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</si>
  <si>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</si>
  <si>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</si>
  <si>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</si>
  <si>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</si>
  <si>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</si>
  <si>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</si>
  <si>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</si>
  <si>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</si>
  <si>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</si>
  <si>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</si>
  <si>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</si>
  <si>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</si>
  <si>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</si>
  <si>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</si>
  <si>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</si>
  <si>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</si>
  <si>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</si>
  <si>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</si>
  <si>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</si>
  <si>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</si>
  <si>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</si>
  <si>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</si>
  <si>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</si>
  <si>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</si>
  <si>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</si>
  <si>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</si>
  <si>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</si>
  <si>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</si>
  <si>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</si>
  <si>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</si>
  <si>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</si>
  <si>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</si>
  <si>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</si>
  <si>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</si>
  <si>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</si>
  <si>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</si>
  <si>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</si>
  <si>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</si>
  <si>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</si>
  <si>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</si>
  <si>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</si>
  <si>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</si>
  <si>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</si>
  <si>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</si>
  <si>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</si>
  <si>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</si>
  <si>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</si>
  <si>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</si>
  <si>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</si>
  <si>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</si>
  <si>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</si>
  <si>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</si>
  <si>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</si>
  <si>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</si>
  <si>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</si>
  <si>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</si>
  <si>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</si>
  <si>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</si>
  <si>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</si>
  <si>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</si>
  <si>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</si>
  <si>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</si>
  <si>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</si>
  <si>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</si>
  <si>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</si>
  <si>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</si>
  <si>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</si>
  <si>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</si>
  <si>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</si>
  <si>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</si>
  <si>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</si>
  <si>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</si>
  <si>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</si>
  <si>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</si>
  <si>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</si>
  <si>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</si>
  <si>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</si>
  <si>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</si>
  <si>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</si>
  <si>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</si>
  <si>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</si>
  <si>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</si>
  <si>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</si>
  <si>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</si>
  <si>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</si>
  <si>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</si>
  <si>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</si>
  <si>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</si>
  <si>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</si>
  <si>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</si>
  <si>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</si>
  <si>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</si>
  <si>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</si>
  <si>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</si>
  <si>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</si>
  <si>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</si>
  <si>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</si>
  <si>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</si>
  <si>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</si>
  <si>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</si>
  <si>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</si>
  <si>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</si>
  <si>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</si>
  <si>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</si>
  <si>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</si>
  <si>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</si>
  <si>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</si>
  <si>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</si>
  <si>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</si>
  <si>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</si>
  <si>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</si>
  <si>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</si>
  <si>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</si>
  <si>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</si>
  <si>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</si>
  <si>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</si>
  <si>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</si>
  <si>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</si>
  <si>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</si>
  <si>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</si>
  <si>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</si>
  <si>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</si>
  <si>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</si>
  <si>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</si>
  <si>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</si>
  <si>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</si>
  <si>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</si>
  <si>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</si>
  <si>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</si>
  <si>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</si>
  <si>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</si>
  <si>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</si>
  <si>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</si>
  <si>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</si>
  <si>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</si>
  <si>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</si>
  <si>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</si>
  <si>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</si>
  <si>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</si>
  <si>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</si>
  <si>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</si>
  <si>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</si>
  <si>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</si>
  <si>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</si>
  <si>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</si>
  <si>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</si>
  <si>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</si>
  <si>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</si>
  <si>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</si>
  <si>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</si>
  <si>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</si>
  <si>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</si>
  <si>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</si>
  <si>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</si>
  <si>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</si>
  <si>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</si>
  <si>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</si>
  <si>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</si>
  <si>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</si>
  <si>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</si>
  <si>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</si>
  <si>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</si>
  <si>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</si>
  <si>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</si>
  <si>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</si>
  <si>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</si>
  <si>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</si>
  <si>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</si>
  <si>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</si>
  <si>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</si>
  <si>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</si>
  <si>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</si>
  <si>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</si>
  <si>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</si>
  <si>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</si>
  <si>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</si>
  <si>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</si>
  <si>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</si>
  <si>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</si>
  <si>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</si>
  <si>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</si>
  <si>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</si>
  <si>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</si>
  <si>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</si>
  <si>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</si>
  <si>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</si>
  <si>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</si>
  <si>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</si>
  <si>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</si>
  <si>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</si>
  <si>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</si>
  <si>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</si>
  <si>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</si>
  <si>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</si>
  <si>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</si>
  <si>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</si>
  <si>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</si>
  <si>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</si>
  <si>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</si>
  <si>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</si>
  <si>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</si>
  <si>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</si>
  <si>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</si>
  <si>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</si>
  <si>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</si>
  <si>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</si>
  <si>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</si>
  <si>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</si>
  <si>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</si>
  <si>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</si>
  <si>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</si>
  <si>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</si>
  <si>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</si>
  <si>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</si>
  <si>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</si>
  <si>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</si>
  <si>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</si>
  <si>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</si>
  <si>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</si>
  <si>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</si>
  <si>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</si>
  <si>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</si>
  <si>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</si>
  <si>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</si>
  <si>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</si>
  <si>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</si>
  <si>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</si>
  <si>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</si>
  <si>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</si>
  <si>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</si>
  <si>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</si>
  <si>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</si>
  <si>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</si>
  <si>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</si>
  <si>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</si>
  <si>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</si>
  <si>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</si>
  <si>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</si>
  <si>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</si>
  <si>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</si>
  <si>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</si>
  <si>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</si>
  <si>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</si>
  <si>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</si>
  <si>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</si>
  <si>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</si>
  <si>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</si>
  <si>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</si>
  <si>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</si>
  <si>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</si>
  <si>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</si>
  <si>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</si>
  <si>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</si>
  <si>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</si>
  <si>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</si>
  <si>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</si>
  <si>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</si>
  <si>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</si>
  <si>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</si>
  <si>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</si>
  <si>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</si>
  <si>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</si>
  <si>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</si>
  <si>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</si>
  <si>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</si>
  <si>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</si>
  <si>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</si>
  <si>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</si>
  <si>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</si>
  <si>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</si>
  <si>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</si>
  <si>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</si>
  <si>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</si>
  <si>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</si>
  <si>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</si>
  <si>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</si>
  <si>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</si>
  <si>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</si>
  <si>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</si>
  <si>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</si>
  <si>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</si>
  <si>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</si>
  <si>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</si>
  <si>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</si>
  <si>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</si>
  <si>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</si>
  <si>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</si>
  <si>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</si>
  <si>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</si>
  <si>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</si>
  <si>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</si>
  <si>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</si>
  <si>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</si>
  <si>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</si>
  <si>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</si>
  <si>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</si>
  <si>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</si>
  <si>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</si>
  <si>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</si>
  <si>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</si>
  <si>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</si>
  <si>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</si>
  <si>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</si>
  <si>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</si>
  <si>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</si>
  <si>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</si>
  <si>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</si>
  <si>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</si>
  <si>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</si>
  <si>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</si>
  <si>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</si>
  <si>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</si>
  <si>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</si>
  <si>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</si>
  <si>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</si>
  <si>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</si>
  <si>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</si>
  <si>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</si>
  <si>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</si>
  <si>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</si>
  <si>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</si>
  <si>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</si>
  <si>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</si>
  <si>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</si>
  <si>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</si>
  <si>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</si>
  <si>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</si>
  <si>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</si>
  <si>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</si>
  <si>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</si>
  <si>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</si>
  <si>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</si>
  <si>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</si>
  <si>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</si>
  <si>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</si>
  <si>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</si>
  <si>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</si>
  <si>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</si>
  <si>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</si>
  <si>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</si>
  <si>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</si>
  <si>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</si>
  <si>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</si>
  <si>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</si>
  <si>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</si>
  <si>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</si>
  <si>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</si>
  <si>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</si>
  <si>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</si>
  <si>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</si>
  <si>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</si>
  <si>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</si>
  <si>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</si>
  <si>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</si>
  <si>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</si>
  <si>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</si>
  <si>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</si>
  <si>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</si>
  <si>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</si>
  <si>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</si>
  <si>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</si>
  <si>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</si>
  <si>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</si>
  <si>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</si>
  <si>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</si>
  <si>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</si>
  <si>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</si>
  <si>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</si>
  <si>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</si>
  <si>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</si>
  <si>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</si>
  <si>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</si>
  <si>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</si>
  <si>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</si>
  <si>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</si>
  <si>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</si>
  <si>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</si>
  <si>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</si>
  <si>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</si>
  <si>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</si>
  <si>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</si>
  <si>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</si>
  <si>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</si>
  <si>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</si>
  <si>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</si>
  <si>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</si>
  <si>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</si>
  <si>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</si>
  <si>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</si>
  <si>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</si>
  <si>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</si>
  <si>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</si>
  <si>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</si>
  <si>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</si>
  <si>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</si>
  <si>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</si>
  <si>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</si>
  <si>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</si>
  <si>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</si>
  <si>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</si>
  <si>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</si>
  <si>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</si>
  <si>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</si>
  <si>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</si>
  <si>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</si>
  <si>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</si>
  <si>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</si>
  <si>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</si>
  <si>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</si>
  <si>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</si>
  <si>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</si>
  <si>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</si>
  <si>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</si>
  <si>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</si>
  <si>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</si>
  <si>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</si>
  <si>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</si>
  <si>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</si>
  <si>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</si>
  <si>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</si>
  <si>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</si>
  <si>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</si>
  <si>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</si>
  <si>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</si>
  <si>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</si>
  <si>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</si>
  <si>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</si>
  <si>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</si>
  <si>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</si>
  <si>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</si>
  <si>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</si>
  <si>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</si>
  <si>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</si>
  <si>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</si>
  <si>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</si>
  <si>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</si>
  <si>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</si>
  <si>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</si>
  <si>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</si>
  <si>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</si>
  <si>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</si>
  <si>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</si>
  <si>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</si>
  <si>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</si>
  <si>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</si>
  <si>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</si>
  <si>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</si>
  <si>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</si>
  <si>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</si>
  <si>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</si>
  <si>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</si>
  <si>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</si>
  <si>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</si>
  <si>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</si>
  <si>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</si>
  <si>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</si>
  <si>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</si>
  <si>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</si>
  <si>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</si>
  <si>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</si>
  <si>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</si>
  <si>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</si>
  <si>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</si>
  <si>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</si>
  <si>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</si>
  <si>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</si>
  <si>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</si>
  <si>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</si>
  <si>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</si>
  <si>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</si>
  <si>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</si>
  <si>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</si>
  <si>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</si>
  <si>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</si>
  <si>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</si>
  <si>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</si>
  <si>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</si>
  <si>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</si>
  <si>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</si>
  <si>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</si>
  <si>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</si>
  <si>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</si>
  <si>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</si>
  <si>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</si>
  <si>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</si>
  <si>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</si>
  <si>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</si>
  <si>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</si>
  <si>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</si>
  <si>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</si>
  <si>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</si>
  <si>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</si>
  <si>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</si>
  <si>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</si>
  <si>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</si>
  <si>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</si>
  <si>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</si>
  <si>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</si>
  <si>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</si>
  <si>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</si>
  <si>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</si>
  <si>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</si>
  <si>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</si>
  <si>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</si>
  <si>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</si>
  <si>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</si>
  <si>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</si>
  <si>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</si>
  <si>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</si>
  <si>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</si>
  <si>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</si>
  <si>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</si>
  <si>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</si>
  <si>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</si>
  <si>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</si>
  <si>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</si>
  <si>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</si>
  <si>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</si>
  <si>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</si>
  <si>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</si>
  <si>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</si>
  <si>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</si>
  <si>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</si>
  <si>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</si>
  <si>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</si>
  <si>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</si>
  <si>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</si>
  <si>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</si>
  <si>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</si>
  <si>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</si>
  <si>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</si>
  <si>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</si>
  <si>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</si>
  <si>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</si>
  <si>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</si>
  <si>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</si>
  <si>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</si>
  <si>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</si>
  <si>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</si>
  <si>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</si>
  <si>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</si>
  <si>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</si>
  <si>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</si>
  <si>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</si>
  <si>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</si>
  <si>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</si>
  <si>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</si>
  <si>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</si>
  <si>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</si>
  <si>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</si>
  <si>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</si>
  <si>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</si>
  <si>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</si>
  <si>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</si>
  <si>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</si>
  <si>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</si>
  <si>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</si>
  <si>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</si>
  <si>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</si>
  <si>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</si>
  <si>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</si>
  <si>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</si>
  <si>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</si>
  <si>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</si>
  <si>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</si>
  <si>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</si>
  <si>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</si>
  <si>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</si>
  <si>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</si>
  <si>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</si>
  <si>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</si>
  <si>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</si>
  <si>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</si>
  <si>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</si>
  <si>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</si>
  <si>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</si>
  <si>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</si>
  <si>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</si>
  <si>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</si>
  <si>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</si>
  <si>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</si>
  <si>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</si>
  <si>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</si>
  <si>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</si>
  <si>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</si>
  <si>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</si>
  <si>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</si>
  <si>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</si>
  <si>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</si>
  <si>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</si>
  <si>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</si>
  <si>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</si>
  <si>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</si>
  <si>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</si>
  <si>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</si>
  <si>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</si>
  <si>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</si>
  <si>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</si>
  <si>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</si>
  <si>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</si>
  <si>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</si>
  <si>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</si>
  <si>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</si>
  <si>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</si>
  <si>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</si>
  <si>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</si>
  <si>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</si>
  <si>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</si>
  <si>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</si>
  <si>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</si>
  <si>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</si>
  <si>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</si>
  <si>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</si>
  <si>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</si>
  <si>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</si>
  <si>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</si>
  <si>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</si>
  <si>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</si>
  <si>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</si>
  <si>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</si>
  <si>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</si>
  <si>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</si>
  <si>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</si>
  <si>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</si>
  <si>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</si>
  <si>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</si>
  <si>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</si>
  <si>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</si>
  <si>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</si>
  <si>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</si>
  <si>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</si>
  <si>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</si>
  <si>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</si>
  <si>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</si>
  <si>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</si>
  <si>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</si>
  <si>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</si>
  <si>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</si>
  <si>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</si>
  <si>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</si>
  <si>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</si>
  <si>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</si>
  <si>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</si>
  <si>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</si>
  <si>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</si>
  <si>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</si>
  <si>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</si>
  <si>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</si>
  <si>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</si>
  <si>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</si>
  <si>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</si>
  <si>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</si>
  <si>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</si>
  <si>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</si>
  <si>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</si>
  <si>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</si>
  <si>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</si>
  <si>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</si>
  <si>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</si>
  <si>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</si>
  <si>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</si>
  <si>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</si>
  <si>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</si>
  <si>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</si>
  <si>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</si>
  <si>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</si>
  <si>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</si>
  <si>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</si>
  <si>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</si>
  <si>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</si>
  <si>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</si>
  <si>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</si>
  <si>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</si>
  <si>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</si>
  <si>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</si>
  <si>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</si>
  <si>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</si>
  <si>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</si>
  <si>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</si>
  <si>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</si>
  <si>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</si>
  <si>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</si>
  <si>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</si>
  <si>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</si>
  <si>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</si>
  <si>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</si>
  <si>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</si>
  <si>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</si>
  <si>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</si>
  <si>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</si>
  <si>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</si>
  <si>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</si>
  <si>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</si>
  <si>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</si>
  <si>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</si>
  <si>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</si>
  <si>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</si>
  <si>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</si>
  <si>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</si>
  <si>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</si>
  <si>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</si>
  <si>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</si>
  <si>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</si>
  <si>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</si>
  <si>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</si>
  <si>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</si>
  <si>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</si>
  <si>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</si>
  <si>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</si>
  <si>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</si>
  <si>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</si>
  <si>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</si>
  <si>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</si>
  <si>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</si>
  <si>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</si>
  <si>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</si>
  <si>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</si>
  <si>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</si>
  <si>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</si>
  <si>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</si>
  <si>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</si>
  <si>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</si>
  <si>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</si>
  <si>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</si>
  <si>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</si>
  <si>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</si>
  <si>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</si>
  <si>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</si>
  <si>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</si>
  <si>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</si>
  <si>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</si>
  <si>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</si>
  <si>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</si>
  <si>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</si>
  <si>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</si>
  <si>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</si>
  <si>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</si>
  <si>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</si>
  <si>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</si>
  <si>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</si>
  <si>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</si>
  <si>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</si>
  <si>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</si>
  <si>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</si>
  <si>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</si>
  <si>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</si>
  <si>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</si>
  <si>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</si>
  <si>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</si>
  <si>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</si>
  <si>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</si>
  <si>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</si>
  <si>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</si>
  <si>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</si>
  <si>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</si>
  <si>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</si>
  <si>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</si>
  <si>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</si>
  <si>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</si>
  <si>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</si>
  <si>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</si>
  <si>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</si>
  <si>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</si>
  <si>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</si>
  <si>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</si>
  <si>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</si>
  <si>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</si>
  <si>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</si>
  <si>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</si>
  <si>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</si>
  <si>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</si>
  <si>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</si>
  <si>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</si>
  <si>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</si>
  <si>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</si>
  <si>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</si>
  <si>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</si>
  <si>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</si>
  <si>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</si>
  <si>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</si>
  <si>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</si>
  <si>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</si>
  <si>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</si>
  <si>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</si>
  <si>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</si>
  <si>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</si>
  <si>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</si>
  <si>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</si>
  <si>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</si>
  <si>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</si>
  <si>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</si>
  <si>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</si>
  <si>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</si>
  <si>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</si>
  <si>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</si>
  <si>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</si>
  <si>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</si>
  <si>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</si>
  <si>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</si>
  <si>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</si>
  <si>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</si>
  <si>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</si>
  <si>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</si>
  <si>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</si>
  <si>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</si>
  <si>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</si>
  <si>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</si>
  <si>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</si>
  <si>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</si>
  <si>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</si>
  <si>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</si>
  <si>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</si>
  <si>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</si>
  <si>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</si>
  <si>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</si>
  <si>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</si>
  <si>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</si>
  <si>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</si>
  <si>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</si>
  <si>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</si>
  <si>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</si>
  <si>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</si>
  <si>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</si>
  <si>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</si>
  <si>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</si>
  <si>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</si>
  <si>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</si>
  <si>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</si>
  <si>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</si>
  <si>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</si>
  <si>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</si>
  <si>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</si>
  <si>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</si>
  <si>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</si>
  <si>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</si>
  <si>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</si>
  <si>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</si>
  <si>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</si>
  <si>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</si>
  <si>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</si>
  <si>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</si>
  <si>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</si>
  <si>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</si>
  <si>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</si>
  <si>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</si>
  <si>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</si>
  <si>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</si>
  <si>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</si>
  <si>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</si>
  <si>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</si>
  <si>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</si>
  <si>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</si>
  <si>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</si>
  <si>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</si>
  <si>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</si>
  <si>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</si>
  <si>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</si>
  <si>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</si>
  <si>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</si>
  <si>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</si>
  <si>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</si>
  <si>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</si>
  <si>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</si>
  <si>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</si>
  <si>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</si>
  <si>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</si>
  <si>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</si>
  <si>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</si>
  <si>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</si>
  <si>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</si>
  <si>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</si>
  <si>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</si>
  <si>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</si>
  <si>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</si>
  <si>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</si>
  <si>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</si>
  <si>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</si>
  <si>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</si>
  <si>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</si>
  <si>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</si>
  <si>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</si>
  <si>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</si>
  <si>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</si>
  <si>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</si>
  <si>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</si>
  <si>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</si>
  <si>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</si>
  <si>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</si>
  <si>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</si>
  <si>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</si>
  <si>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</si>
  <si>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</si>
  <si>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</si>
  <si>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</si>
  <si>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</si>
  <si>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</si>
  <si>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</si>
  <si>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</si>
  <si>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</si>
  <si>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</si>
  <si>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</si>
  <si>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</si>
  <si>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</si>
  <si>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</si>
  <si>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</si>
  <si>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</si>
  <si>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</si>
  <si>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</si>
  <si>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</si>
  <si>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</si>
  <si>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</si>
  <si>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</si>
  <si>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</si>
  <si>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</si>
  <si>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</si>
  <si>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</si>
  <si>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</si>
  <si>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</si>
  <si>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</si>
  <si>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</si>
  <si>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</si>
  <si>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</si>
  <si>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</si>
  <si>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</si>
  <si>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</si>
  <si>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</si>
  <si>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</si>
  <si>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</si>
  <si>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</si>
  <si>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</si>
  <si>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</si>
  <si>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</si>
  <si>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</si>
  <si>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</si>
  <si>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</si>
  <si>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</si>
  <si>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</si>
  <si>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</si>
  <si>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</si>
  <si>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</si>
  <si>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</si>
  <si>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</si>
  <si>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</si>
  <si>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</si>
  <si>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</si>
  <si>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</si>
  <si>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</si>
  <si>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</si>
  <si>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</si>
  <si>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</si>
  <si>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</si>
  <si>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</si>
  <si>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</si>
  <si>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</si>
  <si>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</si>
  <si>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</si>
  <si>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</si>
  <si>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</si>
  <si>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</si>
  <si>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</si>
  <si>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</si>
  <si>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</si>
  <si>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</si>
  <si>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</si>
  <si>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</si>
  <si>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</si>
  <si>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</si>
  <si>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</si>
  <si>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</si>
  <si>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</si>
  <si>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</si>
  <si>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</si>
  <si>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</si>
  <si>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</si>
  <si>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</si>
  <si>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</si>
  <si>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</si>
  <si>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</si>
  <si>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</si>
  <si>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</si>
  <si>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</si>
  <si>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</si>
  <si>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</si>
  <si>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</si>
  <si>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</si>
  <si>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</si>
  <si>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</si>
  <si>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</si>
  <si>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</si>
  <si>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</si>
  <si>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</si>
  <si>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</si>
  <si>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</si>
  <si>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</si>
  <si>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</si>
  <si>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</si>
  <si>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</si>
  <si>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</si>
  <si>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</si>
  <si>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</si>
  <si>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</si>
  <si>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</si>
  <si>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</si>
  <si>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</si>
  <si>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</si>
  <si>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</si>
  <si>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</si>
  <si>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</si>
  <si>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</si>
  <si>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</si>
  <si>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</si>
  <si>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</si>
  <si>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</si>
  <si>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</si>
  <si>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</si>
  <si>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</si>
  <si>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</si>
  <si>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</si>
  <si>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</si>
  <si>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</si>
  <si>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</si>
  <si>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</si>
  <si>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</si>
  <si>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</si>
  <si>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</si>
  <si>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</si>
  <si>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</si>
  <si>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</si>
  <si>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</si>
  <si>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</si>
  <si>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</si>
  <si>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</si>
  <si>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</si>
  <si>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</si>
  <si>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</si>
  <si>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</si>
  <si>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</si>
  <si>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</si>
  <si>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</si>
  <si>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</si>
  <si>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</si>
  <si>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</si>
  <si>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</si>
  <si>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</si>
  <si>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</si>
  <si>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</si>
  <si>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</si>
  <si>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</si>
  <si>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</si>
  <si>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</si>
  <si>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</si>
  <si>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</si>
  <si>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</si>
  <si>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</si>
  <si>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</si>
  <si>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</si>
  <si>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</si>
  <si>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</si>
  <si>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</si>
  <si>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</si>
  <si>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</si>
  <si>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</si>
  <si>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</si>
  <si>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</si>
  <si>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</si>
  <si>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</si>
  <si>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</si>
  <si>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</si>
  <si>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</si>
  <si>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</si>
  <si>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</si>
  <si>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</si>
  <si>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</si>
  <si>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</si>
  <si>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</si>
  <si>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</si>
  <si>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</si>
  <si>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</si>
  <si>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</si>
  <si>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</si>
  <si>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</si>
  <si>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</si>
  <si>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</si>
  <si>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</si>
  <si>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</si>
  <si>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</si>
  <si>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</si>
  <si>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</si>
  <si>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</si>
  <si>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</si>
  <si>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</si>
  <si>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</si>
  <si>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</si>
  <si>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</si>
  <si>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</si>
  <si>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</si>
  <si>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</si>
  <si>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</si>
  <si>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</si>
  <si>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</si>
  <si>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</si>
  <si>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</si>
  <si>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</si>
  <si>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</si>
  <si>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</si>
  <si>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</si>
  <si>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</si>
  <si>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</si>
  <si>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</si>
  <si>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</si>
  <si>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</si>
  <si>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</si>
  <si>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</si>
  <si>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</si>
  <si>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</si>
  <si>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</si>
  <si>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</si>
  <si>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</si>
  <si>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</si>
  <si>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</si>
  <si>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</si>
  <si>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</si>
  <si>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</si>
  <si>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</si>
  <si>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</si>
  <si>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</si>
  <si>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</si>
  <si>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</si>
  <si>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</si>
  <si>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</si>
  <si>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</si>
  <si>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</si>
  <si>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</si>
  <si>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</si>
  <si>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</si>
  <si>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</si>
  <si>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</si>
  <si>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</si>
  <si>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</si>
  <si>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</si>
  <si>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</si>
  <si>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</si>
  <si>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</si>
  <si>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</si>
  <si>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</si>
  <si>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</si>
  <si>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</si>
  <si>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</si>
  <si>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</si>
  <si>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</si>
  <si>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</si>
  <si>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</si>
  <si>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</si>
  <si>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</si>
  <si>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</si>
  <si>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</si>
  <si>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</si>
  <si>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</si>
  <si>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</si>
  <si>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</si>
  <si>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</si>
  <si>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</si>
  <si>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</si>
  <si>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</si>
  <si>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</si>
  <si>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</si>
  <si>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</si>
  <si>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</si>
  <si>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</si>
  <si>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</si>
  <si>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</si>
  <si>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</si>
  <si>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</si>
  <si>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</si>
  <si>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</si>
  <si>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</si>
  <si>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</si>
  <si>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</si>
  <si>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</si>
  <si>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</si>
  <si>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</si>
  <si>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</si>
  <si>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</si>
  <si>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</si>
  <si>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</si>
  <si>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</si>
  <si>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</si>
  <si>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</si>
  <si>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</si>
  <si>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</si>
  <si>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</si>
  <si>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</si>
  <si>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</si>
  <si>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</si>
  <si>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</si>
  <si>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</si>
  <si>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</si>
  <si>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</si>
  <si>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</si>
  <si>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</si>
  <si>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</si>
  <si>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</si>
  <si>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</si>
  <si>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</si>
  <si>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</si>
  <si>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</si>
  <si>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</si>
  <si>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</si>
  <si>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</si>
  <si>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</si>
  <si>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</si>
  <si>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</si>
  <si>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</si>
  <si>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</si>
  <si>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</si>
  <si>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</si>
  <si>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</si>
  <si>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</si>
  <si>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</si>
  <si>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</si>
  <si>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</si>
  <si>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</si>
  <si>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</si>
  <si>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</si>
  <si>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</si>
  <si>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</si>
  <si>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</si>
  <si>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</si>
  <si>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</si>
  <si>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</si>
  <si>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</si>
  <si>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</si>
  <si>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</si>
  <si>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</si>
  <si>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</si>
  <si>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</si>
  <si>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</si>
  <si>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</si>
  <si>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</si>
  <si>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</si>
  <si>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</si>
  <si>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</si>
  <si>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</si>
  <si>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</si>
  <si>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</si>
  <si>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</si>
  <si>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</si>
  <si>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</si>
  <si>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</si>
  <si>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</si>
  <si>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</si>
  <si>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</si>
  <si>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</si>
  <si>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</si>
  <si>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</si>
  <si>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</si>
  <si>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</si>
  <si>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</si>
  <si>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</si>
  <si>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</si>
  <si>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</si>
  <si>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</si>
  <si>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</si>
  <si>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</si>
  <si>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</si>
  <si>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</si>
  <si>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</si>
  <si>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</si>
  <si>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</si>
  <si>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</si>
  <si>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</si>
  <si>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</si>
  <si>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</si>
  <si>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</si>
  <si>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</si>
  <si>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</si>
  <si>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</si>
  <si>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</si>
  <si>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</si>
  <si>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</si>
  <si>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</si>
  <si>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</si>
  <si>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</si>
  <si>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</si>
  <si>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</si>
  <si>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</si>
  <si>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</si>
  <si>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</si>
  <si>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</si>
  <si>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</si>
  <si>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</si>
  <si>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</si>
  <si>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</si>
  <si>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</si>
  <si>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</si>
  <si>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</si>
  <si>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</si>
  <si>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</si>
  <si>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</si>
  <si>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</si>
  <si>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</si>
  <si>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</si>
  <si>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</si>
  <si>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</si>
  <si>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</si>
  <si>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</si>
  <si>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</si>
  <si>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</si>
  <si>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</si>
  <si>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</si>
  <si>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</si>
  <si>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</si>
  <si>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</si>
  <si>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</si>
  <si>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</si>
  <si>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</si>
  <si>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</si>
  <si>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</si>
  <si>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</si>
  <si>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</si>
  <si>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</si>
  <si>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</si>
  <si>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</si>
  <si>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</si>
  <si>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</si>
  <si>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</si>
  <si>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</si>
  <si>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</si>
  <si>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</si>
  <si>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</si>
  <si>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</si>
  <si>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</si>
  <si>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</si>
  <si>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</si>
  <si>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</si>
  <si>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</si>
  <si>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</si>
  <si>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</si>
  <si>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</si>
  <si>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</si>
  <si>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</si>
  <si>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</si>
  <si>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</si>
  <si>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</si>
  <si>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</si>
  <si>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</si>
  <si>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</si>
  <si>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</si>
  <si>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</si>
  <si>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</si>
  <si>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</si>
  <si>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</si>
  <si>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</si>
  <si>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</si>
  <si>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</si>
  <si>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</si>
  <si>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</si>
  <si>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</si>
  <si>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</si>
  <si>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</si>
  <si>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</si>
  <si>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</si>
  <si>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</si>
  <si>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</si>
  <si>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</si>
  <si>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</si>
  <si>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</si>
  <si>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</si>
  <si>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</si>
  <si>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</si>
  <si>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</si>
  <si>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</si>
  <si>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</si>
  <si>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</si>
  <si>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</si>
  <si>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</si>
  <si>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</si>
  <si>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</si>
  <si>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</si>
  <si>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</si>
  <si>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</si>
  <si>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</si>
  <si>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</si>
  <si>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</si>
  <si>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</si>
  <si>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</si>
  <si>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</si>
  <si>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</si>
  <si>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</si>
  <si>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</si>
  <si>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</si>
  <si>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</si>
  <si>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</si>
  <si>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</si>
  <si>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</si>
  <si>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</si>
  <si>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</si>
  <si>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</si>
  <si>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</si>
  <si>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</si>
  <si>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</si>
  <si>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</si>
  <si>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</si>
  <si>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</si>
  <si>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</si>
  <si>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</si>
  <si>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</si>
  <si>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</si>
  <si>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</si>
  <si>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</si>
  <si>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</si>
  <si>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</si>
  <si>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</si>
  <si>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</si>
  <si>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</si>
  <si>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</si>
  <si>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</si>
  <si>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</si>
  <si>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</si>
  <si>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</si>
  <si>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</si>
  <si>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</si>
  <si>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</si>
  <si>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</si>
  <si>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</si>
  <si>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</si>
  <si>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</si>
  <si>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</si>
  <si>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</si>
  <si>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</si>
  <si>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</si>
  <si>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</si>
  <si>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</si>
  <si>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</si>
  <si>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</si>
  <si>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</si>
  <si>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</si>
  <si>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</si>
  <si>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</si>
  <si>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</si>
  <si>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</si>
  <si>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</si>
  <si>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</si>
  <si>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</si>
  <si>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</si>
  <si>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</si>
  <si>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</si>
  <si>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</si>
  <si>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</si>
  <si>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</si>
  <si>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</si>
  <si>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</si>
  <si>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</si>
  <si>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</si>
  <si>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</si>
  <si>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</si>
  <si>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</si>
  <si>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</si>
  <si>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</si>
  <si>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</si>
  <si>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</si>
  <si>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</si>
  <si>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</si>
  <si>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</si>
  <si>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</si>
  <si>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</si>
  <si>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</si>
  <si>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</si>
  <si>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</si>
  <si>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</si>
  <si>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</si>
  <si>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</si>
  <si>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</si>
  <si>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</si>
  <si>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</si>
  <si>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</si>
  <si>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</si>
  <si>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</si>
  <si>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</si>
  <si>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</si>
  <si>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</si>
  <si>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</si>
  <si>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</si>
  <si>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</si>
  <si>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</si>
  <si>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</si>
  <si>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</si>
  <si>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</si>
  <si>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</si>
  <si>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</si>
  <si>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</si>
  <si>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</si>
  <si>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</si>
  <si>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</si>
  <si>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</si>
  <si>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</si>
  <si>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</si>
  <si>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</si>
  <si>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</si>
  <si>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</si>
  <si>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</si>
  <si>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</si>
  <si>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</si>
  <si>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</si>
  <si>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</si>
  <si>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</si>
  <si>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</si>
  <si>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</si>
  <si>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</si>
  <si>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</si>
  <si>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</si>
  <si>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</si>
  <si>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</si>
  <si>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</si>
  <si>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</si>
  <si>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</si>
  <si>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</si>
  <si>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</si>
  <si>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</si>
  <si>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</si>
  <si>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</si>
  <si>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</si>
  <si>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</si>
  <si>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</si>
  <si>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</si>
  <si>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</si>
  <si>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</si>
  <si>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</si>
  <si>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</si>
  <si>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</si>
  <si>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</si>
  <si>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</si>
  <si>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</si>
  <si>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</si>
  <si>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</si>
  <si>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</si>
  <si>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</si>
  <si>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</si>
  <si>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</si>
  <si>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</si>
  <si>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</si>
  <si>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</si>
  <si>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</si>
  <si>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</si>
  <si>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</si>
  <si>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</si>
  <si>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</si>
  <si>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</si>
  <si>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</si>
  <si>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</si>
  <si>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</si>
  <si>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</si>
  <si>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</si>
  <si>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</si>
  <si>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</si>
  <si>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</si>
  <si>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</si>
  <si>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</si>
  <si>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</si>
  <si>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</si>
  <si>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</si>
  <si>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</si>
  <si>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</si>
  <si>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</si>
  <si>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</si>
  <si>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</si>
  <si>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</si>
  <si>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</si>
  <si>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</si>
  <si>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</si>
  <si>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</si>
  <si>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</si>
  <si>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</si>
  <si>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</si>
  <si>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</si>
  <si>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</si>
  <si>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</si>
  <si>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</si>
  <si>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</si>
  <si>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</si>
  <si>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</si>
  <si>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</si>
  <si>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</si>
  <si>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</si>
  <si>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</si>
  <si>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</si>
  <si>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</si>
  <si>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</si>
  <si>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</si>
  <si>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</si>
  <si>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</si>
  <si>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</si>
  <si>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</si>
  <si>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</si>
  <si>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</si>
  <si>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</si>
  <si>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</si>
  <si>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</si>
  <si>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</si>
  <si>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</si>
  <si>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</si>
  <si>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</si>
  <si>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</si>
  <si>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</si>
  <si>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</si>
  <si>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</si>
  <si>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</si>
  <si>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</si>
  <si>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</si>
  <si>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</si>
  <si>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</si>
  <si>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</si>
  <si>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</si>
  <si>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</si>
  <si>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</si>
  <si>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</si>
  <si>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</si>
  <si>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</si>
  <si>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</si>
  <si>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</si>
  <si>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</si>
  <si>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</si>
  <si>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</si>
  <si>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</si>
  <si>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</si>
  <si>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</si>
  <si>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</si>
  <si>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</si>
  <si>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</si>
  <si>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</si>
  <si>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</si>
  <si>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</si>
  <si>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</si>
  <si>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</si>
  <si>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</si>
  <si>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</si>
  <si>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</si>
  <si>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</si>
  <si>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</si>
  <si>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</si>
  <si>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</si>
  <si>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</si>
  <si>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</si>
  <si>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</si>
  <si>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</si>
  <si>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</si>
  <si>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</si>
  <si>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</si>
  <si>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</si>
  <si>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</si>
  <si>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</si>
  <si>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</si>
  <si>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</si>
  <si>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</si>
  <si>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</si>
  <si>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</si>
  <si>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</si>
  <si>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</si>
  <si>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</si>
  <si>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</si>
  <si>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</si>
  <si>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</si>
  <si>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</si>
  <si>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</si>
  <si>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</si>
  <si>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</si>
  <si>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</si>
  <si>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</si>
  <si>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</si>
  <si>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</si>
  <si>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</si>
  <si>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</si>
  <si>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</si>
  <si>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</si>
  <si>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</si>
  <si>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</si>
  <si>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</si>
  <si>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</si>
  <si>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</si>
  <si>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</si>
  <si>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</si>
  <si>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</si>
  <si>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</si>
  <si>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</si>
  <si>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</si>
  <si>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</si>
  <si>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</si>
  <si>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</si>
  <si>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</si>
  <si>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</si>
  <si>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</si>
  <si>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</si>
  <si>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</si>
  <si>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</si>
  <si>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</si>
  <si>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</si>
  <si>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</si>
  <si>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</si>
  <si>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</si>
  <si>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</si>
  <si>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</si>
  <si>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</si>
  <si>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</si>
  <si>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</si>
  <si>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</si>
  <si>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</si>
  <si>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</si>
  <si>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</si>
  <si>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</si>
  <si>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</si>
  <si>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</si>
  <si>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</si>
  <si>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</si>
  <si>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</si>
  <si>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</si>
  <si>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</si>
  <si>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</si>
  <si>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</si>
  <si>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</si>
  <si>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</si>
  <si>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</si>
  <si>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</si>
  <si>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</si>
  <si>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</si>
  <si>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</si>
  <si>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</si>
  <si>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</si>
  <si>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</si>
  <si>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</si>
  <si>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</si>
  <si>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</si>
  <si>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</si>
  <si>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</si>
  <si>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</si>
  <si>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</si>
  <si>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</si>
  <si>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</si>
  <si>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</si>
  <si>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</si>
  <si>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</si>
  <si>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</si>
  <si>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</si>
  <si>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</si>
  <si>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</si>
  <si>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</si>
  <si>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</si>
  <si>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</si>
  <si>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</si>
  <si>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</si>
  <si>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</si>
  <si>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</si>
  <si>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</si>
  <si>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</si>
  <si>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</si>
  <si>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</si>
  <si>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</si>
  <si>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</si>
  <si>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</si>
  <si>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</si>
  <si>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</si>
  <si>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</si>
  <si>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</si>
  <si>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</si>
  <si>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</si>
  <si>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</si>
  <si>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</si>
  <si>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</si>
  <si>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</si>
  <si>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</si>
  <si>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</si>
  <si>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</si>
  <si>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</si>
  <si>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</si>
  <si>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</si>
  <si>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</si>
  <si>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</si>
  <si>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</si>
  <si>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</si>
  <si>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</si>
  <si>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</si>
  <si>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</si>
  <si>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</si>
  <si>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</si>
  <si>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</si>
  <si>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</si>
  <si>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</si>
  <si>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</si>
  <si>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</si>
  <si>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</si>
  <si>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</si>
  <si>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</si>
  <si>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</si>
  <si>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</si>
  <si>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</si>
  <si>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</si>
  <si>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</si>
  <si>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</si>
  <si>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</si>
  <si>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</si>
  <si>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</si>
  <si>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</si>
  <si>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</si>
  <si>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</si>
  <si>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</si>
  <si>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</si>
  <si>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</si>
  <si>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</si>
  <si>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</si>
  <si>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</si>
  <si>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</si>
  <si>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</si>
  <si>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</si>
  <si>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</si>
  <si>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</si>
  <si>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</si>
  <si>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</si>
  <si>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</si>
  <si>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</si>
  <si>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</si>
  <si>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</si>
  <si>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</si>
  <si>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</si>
  <si>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</si>
  <si>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</si>
  <si>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</si>
  <si>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</si>
  <si>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</si>
  <si>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</si>
  <si>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</si>
  <si>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</si>
  <si>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</si>
  <si>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</si>
  <si>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</si>
  <si>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</si>
  <si>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</si>
  <si>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</si>
  <si>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</si>
  <si>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</si>
  <si>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</si>
  <si>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</si>
  <si>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</si>
  <si>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</si>
  <si>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</si>
  <si>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</si>
  <si>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</si>
  <si>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</si>
  <si>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</si>
  <si>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</si>
  <si>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</si>
  <si>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</si>
  <si>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</si>
  <si>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</si>
  <si>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</si>
  <si>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</si>
  <si>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</si>
  <si>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</si>
  <si>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</si>
  <si>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</si>
  <si>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</si>
  <si>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</si>
  <si>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</si>
  <si>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</si>
  <si>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</si>
  <si>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</si>
  <si>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</si>
  <si>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</si>
  <si>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</si>
  <si>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</si>
  <si>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</si>
  <si>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</si>
  <si>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</si>
  <si>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</si>
  <si>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</si>
  <si>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</si>
  <si>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</si>
  <si>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</si>
  <si>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</si>
  <si>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</si>
  <si>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</si>
  <si>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</si>
  <si>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</si>
  <si>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</si>
  <si>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</si>
  <si>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</si>
  <si>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</si>
  <si>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</si>
  <si>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</si>
  <si>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</si>
  <si>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</si>
  <si>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</si>
  <si>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</si>
  <si>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</si>
  <si>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</si>
  <si>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</si>
  <si>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</si>
  <si>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</si>
  <si>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</si>
  <si>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</si>
  <si>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</si>
  <si>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</si>
  <si>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</si>
  <si>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</si>
  <si>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</si>
  <si>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</si>
  <si>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</si>
  <si>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</si>
  <si>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</si>
  <si>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</si>
  <si>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</si>
  <si>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</si>
  <si>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</si>
  <si>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</si>
  <si>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</si>
  <si>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</si>
  <si>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</si>
  <si>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</si>
  <si>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</si>
  <si>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</si>
  <si>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</si>
  <si>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</si>
  <si>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</si>
  <si>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</si>
  <si>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</si>
  <si>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</si>
  <si>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</si>
  <si>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</si>
  <si>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</si>
  <si>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</si>
  <si>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</si>
  <si>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</si>
  <si>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</si>
  <si>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</si>
  <si>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</si>
  <si>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</si>
  <si>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</si>
  <si>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</si>
  <si>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</si>
  <si>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</si>
  <si>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</si>
  <si>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</si>
  <si>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</si>
  <si>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</si>
  <si>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</si>
  <si>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</si>
  <si>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</si>
  <si>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</si>
  <si>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</si>
  <si>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</si>
  <si>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</si>
  <si>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</si>
  <si>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</si>
  <si>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</si>
  <si>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</si>
  <si>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</si>
  <si>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</si>
  <si>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</si>
  <si>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</si>
  <si>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</si>
  <si>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</si>
  <si>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</si>
  <si>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</si>
  <si>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</si>
  <si>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</si>
  <si>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</si>
  <si>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</si>
  <si>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</si>
  <si>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</si>
  <si>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</si>
  <si>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</si>
  <si>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</si>
  <si>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</si>
  <si>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</si>
  <si>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</si>
  <si>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</si>
  <si>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</si>
  <si>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</si>
  <si>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</si>
  <si>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</si>
  <si>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</si>
  <si>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</si>
  <si>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</si>
  <si>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</si>
  <si>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</si>
  <si>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</si>
  <si>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</si>
  <si>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</si>
  <si>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</si>
  <si>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</si>
  <si>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</si>
  <si>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</si>
  <si>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</si>
  <si>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</si>
  <si>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</si>
  <si>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</si>
  <si>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</si>
  <si>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</si>
  <si>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</si>
  <si>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</si>
  <si>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</si>
  <si>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</si>
  <si>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</si>
  <si>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</si>
  <si>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</si>
  <si>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</si>
  <si>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</si>
  <si>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</si>
  <si>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</si>
  <si>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</si>
  <si>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</si>
  <si>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</si>
  <si>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</si>
  <si>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</si>
  <si>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</si>
  <si>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</si>
  <si>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</si>
  <si>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</si>
  <si>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</si>
  <si>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</si>
  <si>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</si>
  <si>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</si>
  <si>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</si>
  <si>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</si>
  <si>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</si>
  <si>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</si>
  <si>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</si>
  <si>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</si>
  <si>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</si>
  <si>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</si>
  <si>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</si>
  <si>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</si>
  <si>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</si>
  <si>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</si>
  <si>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</si>
  <si>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</si>
  <si>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</si>
  <si>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</si>
  <si>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</si>
  <si>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</si>
  <si>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</si>
  <si>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</si>
  <si>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</si>
  <si>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</si>
  <si>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</si>
  <si>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</si>
  <si>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</si>
  <si>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</si>
  <si>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</si>
  <si>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</si>
  <si>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</si>
  <si>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</si>
  <si>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</si>
  <si>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</si>
  <si>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</si>
  <si>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</si>
  <si>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</si>
  <si>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</si>
  <si>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</si>
  <si>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</si>
  <si>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</si>
  <si>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</si>
  <si>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</si>
  <si>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</si>
  <si>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</si>
  <si>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</si>
  <si>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</si>
  <si>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</si>
  <si>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</si>
  <si>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</si>
  <si>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</si>
  <si>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</si>
  <si>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</si>
  <si>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</si>
  <si>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</si>
  <si>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</si>
  <si>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</si>
  <si>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</si>
  <si>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</si>
  <si>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</si>
  <si>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</si>
  <si>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</si>
  <si>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</si>
  <si>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</si>
  <si>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</si>
  <si>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</si>
  <si>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</si>
  <si>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</si>
  <si>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</si>
  <si>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</si>
  <si>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</si>
  <si>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</si>
  <si>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</si>
  <si>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</si>
  <si>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</si>
  <si>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</si>
  <si>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</si>
  <si>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</si>
  <si>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</si>
  <si>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</si>
  <si>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</si>
  <si>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</si>
  <si>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</si>
  <si>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</si>
  <si>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</si>
  <si>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</si>
  <si>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</si>
  <si>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</si>
  <si>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</si>
  <si>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</si>
  <si>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</si>
  <si>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</si>
  <si>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</si>
  <si>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</si>
  <si>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</si>
  <si>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</si>
  <si>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</si>
  <si>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</si>
  <si>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</si>
  <si>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</si>
  <si>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</si>
  <si>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</si>
  <si>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</si>
  <si>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</si>
  <si>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</si>
  <si>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</si>
  <si>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</si>
  <si>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</si>
  <si>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</si>
  <si>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</si>
  <si>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</si>
  <si>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</si>
  <si>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</si>
  <si>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</si>
  <si>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</si>
  <si>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</si>
  <si>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</si>
  <si>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</si>
  <si>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</si>
  <si>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</si>
  <si>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</si>
  <si>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</si>
  <si>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</si>
  <si>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</si>
  <si>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</si>
  <si>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</si>
  <si>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</si>
  <si>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</si>
  <si>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</si>
  <si>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</si>
  <si>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</si>
  <si>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</si>
  <si>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</si>
  <si>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</si>
  <si>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</si>
  <si>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</si>
  <si>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</si>
  <si>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</si>
  <si>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</si>
  <si>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</si>
  <si>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</si>
  <si>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</si>
  <si>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</si>
  <si>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</si>
  <si>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</si>
  <si>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</si>
  <si>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</si>
  <si>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</si>
  <si>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</si>
  <si>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</si>
  <si>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</si>
  <si>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</si>
  <si>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</si>
  <si>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</si>
  <si>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</si>
  <si>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</si>
  <si>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</si>
  <si>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</si>
  <si>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</si>
  <si>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</si>
  <si>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</si>
  <si>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</si>
  <si>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</si>
  <si>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</si>
  <si>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</si>
  <si>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</si>
  <si>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</si>
  <si>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</si>
  <si>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</si>
  <si>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</si>
  <si>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</si>
  <si>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</si>
  <si>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</si>
  <si>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</si>
  <si>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</si>
  <si>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</si>
  <si>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</si>
  <si>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</si>
  <si>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</si>
  <si>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</si>
  <si>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</si>
  <si>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</si>
  <si>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</si>
  <si>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</si>
  <si>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</si>
  <si>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</si>
  <si>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</si>
  <si>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</si>
  <si>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</si>
  <si>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</si>
  <si>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</si>
  <si>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</si>
  <si>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</si>
  <si>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</si>
  <si>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</si>
  <si>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</si>
  <si>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</si>
  <si>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</si>
  <si>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</si>
  <si>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</si>
  <si>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</si>
  <si>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</si>
  <si>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</si>
  <si>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</si>
  <si>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</si>
  <si>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</si>
  <si>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</si>
  <si>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</si>
  <si>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</si>
  <si>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</si>
  <si>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</si>
  <si>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</si>
  <si>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</si>
  <si>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</si>
  <si>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</si>
  <si>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</si>
  <si>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</si>
  <si>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</si>
  <si>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</si>
  <si>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</si>
  <si>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</si>
  <si>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</si>
  <si>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</si>
  <si>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</si>
  <si>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</si>
  <si>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</si>
  <si>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</si>
  <si>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</si>
  <si>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</si>
  <si>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</si>
  <si>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</si>
  <si>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</si>
  <si>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</si>
  <si>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</si>
  <si>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</si>
  <si>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</si>
  <si>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</si>
  <si>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</si>
  <si>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</si>
  <si>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</si>
  <si>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</si>
  <si>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</si>
  <si>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</si>
  <si>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</si>
  <si>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</si>
  <si>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</si>
  <si>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</si>
  <si>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</si>
  <si>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</si>
  <si>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</si>
  <si>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</si>
  <si>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</si>
  <si>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</si>
  <si>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</si>
  <si>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</si>
  <si>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</si>
  <si>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</si>
  <si>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</si>
  <si>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</si>
  <si>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</si>
  <si>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</si>
  <si>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</si>
  <si>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</si>
  <si>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</si>
  <si>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</si>
  <si>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</si>
  <si>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</si>
  <si>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</si>
  <si>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</si>
  <si>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</si>
  <si>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</si>
  <si>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</si>
  <si>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</si>
  <si>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</si>
  <si>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</si>
  <si>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</si>
  <si>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</si>
  <si>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</si>
  <si>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</si>
  <si>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</si>
  <si>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</si>
  <si>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</si>
  <si>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</si>
  <si>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</si>
  <si>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</si>
  <si>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</si>
  <si>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</si>
  <si>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</si>
  <si>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</si>
  <si>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</si>
  <si>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</si>
  <si>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</si>
  <si>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</si>
  <si>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</si>
  <si>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</si>
  <si>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</si>
  <si>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</si>
  <si>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</si>
  <si>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</si>
  <si>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</si>
  <si>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</si>
  <si>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</si>
  <si>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</si>
  <si>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</si>
  <si>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</si>
  <si>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</si>
  <si>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</si>
  <si>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</si>
  <si>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</si>
  <si>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</si>
  <si>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</si>
  <si>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</si>
  <si>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</si>
  <si>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</si>
  <si>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</si>
  <si>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</si>
  <si>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</si>
  <si>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</si>
  <si>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</si>
  <si>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</si>
  <si>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</si>
  <si>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</si>
  <si>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</si>
  <si>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</si>
  <si>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</si>
  <si>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</si>
  <si>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</si>
  <si>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</si>
  <si>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</si>
  <si>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</si>
  <si>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</si>
  <si>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</si>
  <si>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</si>
  <si>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</si>
  <si>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</si>
  <si>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</si>
  <si>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</si>
  <si>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</si>
  <si>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</si>
  <si>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</si>
  <si>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</si>
  <si>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</si>
  <si>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</si>
  <si>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</si>
  <si>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ETA 40 Mins</t>
  </si>
  <si>
    <t>PCM-20251209-00000920</t>
  </si>
  <si>
    <t xml:space="preserve">Critical </t>
  </si>
  <si>
    <t>ETA 50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</si>
  <si>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</si>
  <si>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</si>
  <si>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</si>
  <si>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</si>
  <si>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</si>
  <si>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</si>
  <si>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</si>
  <si>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</si>
  <si>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</si>
  <si>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</si>
  <si>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</si>
  <si>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PCM-20251209-00000683</t>
  </si>
  <si>
    <t>Restored by PG</t>
  </si>
  <si>
    <t>PCM-20251209-00000838</t>
  </si>
  <si>
    <t>ETA 10 min</t>
  </si>
  <si>
    <t xml:space="preserve">no PCM </t>
  </si>
  <si>
    <t xml:space="preserve">at site connecting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</si>
  <si>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</si>
  <si>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</si>
  <si>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</si>
  <si>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</si>
  <si>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</si>
  <si>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</si>
  <si>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</si>
  <si>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</si>
  <si>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</si>
  <si>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</si>
  <si>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</si>
  <si>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</si>
  <si>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</si>
  <si>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</si>
  <si>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</si>
  <si>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</si>
  <si>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</si>
  <si>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 xml:space="preserve">Team at site connecting PG </t>
  </si>
  <si>
    <t>PCM-20251209-00001058</t>
  </si>
  <si>
    <t xml:space="preserve">EM team need 35 min </t>
  </si>
  <si>
    <t>TT-20251209-00197</t>
  </si>
  <si>
    <t>Team at site TS</t>
  </si>
  <si>
    <t>PCM-20251209-00000994</t>
  </si>
  <si>
    <t xml:space="preserve">EM team on the way </t>
  </si>
  <si>
    <t>PCM-20251209-00001017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</si>
</sst>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8" totalsRowShown="0" headerRowDxfId="96" dataDxfId="95" headerRowBorderDxfId="93" tableBorderDxfId="94" totalsRowBorderDxfId="92">
  <autoFilter ref="A1:L1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6" totalsRowShown="0" headerRowDxfId="79" dataDxfId="78" headerRowBorderDxfId="76" tableBorderDxfId="77" totalsRowBorderDxfId="75">
  <autoFilter ref="A1:L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2" totalsRowShown="0" headerRowDxfId="13" tableBorderDxfId="12">
  <autoFilter ref="A1:L38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337.48651608796354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15589</v>
      </c>
      <c r="E3" s="125" t="s">
        <v>39108</v>
      </c>
      <c r="F3" s="125" t="s">
        <v>39108</v>
      </c>
      <c r="G3" s="121" t="str">
        <f ca="1">IFERROR(NOW()-F3,"-")</f>
        <v>-</v>
      </c>
      <c r="H3" s="122">
        <v>46000.331064814818</v>
      </c>
      <c r="I3" s="124" t="str">
        <f>IFERROR(VLOOKUP(D3,DB!A:F,6,0),"")</f>
        <v>Generator-DG</v>
      </c>
      <c r="J3" s="124" t="str">
        <f>IFERROR(VLOOKUP(D3,DB!A:G,7,0),"")</f>
        <v>Vandalized</v>
      </c>
      <c r="K3" s="120" t="s">
        <v>39109</v>
      </c>
      <c r="L3" s="119" t="str">
        <f>IFERROR(VLOOKUP(D3,DB!A:I,9,0),"")</f>
        <v>Latis</v>
      </c>
    </row>
    <row r="4" spans="1:15" ht="15" customHeight="1">
      <c r="A4" s="125" t="s">
        <v>39110</v>
      </c>
      <c r="B4" s="124" t="str">
        <f>IFERROR(VLOOKUP(D4,DB!A:K,11,0),"")</f>
        <v>R1</v>
      </c>
      <c r="C4" s="124">
        <v>2</v>
      </c>
      <c r="D4" s="56" t="s">
        <v>10249</v>
      </c>
      <c r="E4" s="123" t="s">
        <v>39111</v>
      </c>
      <c r="F4" s="122">
        <v>46000.396979166668</v>
      </c>
      <c r="G4" s="121">
        <f ca="1">IFERROR(NOW()-F4,"-")</f>
        <v>3.7962847221933771E-2</v>
      </c>
      <c r="H4" s="122">
        <v>46000.38517361111</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46000.43494201389</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46000.43494201389</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46000.43494201389</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46000.43494201389</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46000.43494201389</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46000.43494201389</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46000.43494201389</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46000.43494201389</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46000.43494201389</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46000.43494201389</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46000.43494201389</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46000.43494201389</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46000.43494201389</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46000.43494201389</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46000.43494201389</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46000.43494201389</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46000.43494201389</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46000.43494201389</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46000.43494201389</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46000.43494201389</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46000.43494201389</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46000.43494201389</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46000.43494201389</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46000.43494201389</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46000.43494201389</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46000.43494201389</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46000.43494201389</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46000.43494201389</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46000.43494201389</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46000.43494201389</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46000.43494201389</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46000.43494201389</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46000.43494201389</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46000.43494201389</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46000.43494201389</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46000.43494201389</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46000.43494201389</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46000.43494201389</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46000.43494201389</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46000.43494201389</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46000.43494201389</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46000.43494201389</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46000.43494201389</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46000.43494201389</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46000.43494201389</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46000.43494201389</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46000.43494201389</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46000.43494201389</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46000.43494201389</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46000.43494201389</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46000.43494201389</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46000.43494201389</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46000.43494201389</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46000.43494201389</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46000.43494201389</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46000.43494201389</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46000.43494201389</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46000.43494201389</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46000.43494201389</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46000.43494201389</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46000.43494201389</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46000.43494201389</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46000.43494201389</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46000.43494201389</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46000.43494201389</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46000.43494201389</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46000.43494201389</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46000.43494201389</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46000.43494201389</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46000.43494201389</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46000.43494201389</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46000.43494201389</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46000.43494201389</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46000.43494201389</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46000.43494201389</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46000.43494201389</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46000.43494201389</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46000.43494201389</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46000.43494201389</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46000.43494201389</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46000.43494201389</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46000.43494201389</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46000.43494201389</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46000.43494201389</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46000.43494201389</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46000.43494201389</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46000.43494201389</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46000.43494201389</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46000.43494201389</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46000.43494201389</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46000.43494201389</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46000.43494201389</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46000.43494201389</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46000.43494201389</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46000.43494201389</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46000.43494201389</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46000.43494201389</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46000.43494201389</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46000.43494201389</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46000.43494201389</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46000.43494201389</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46000.43494201389</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46000.43494201389</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46000.43494201389</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46000.43494201389</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46000.43494201389</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46000.43494201389</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46000.43494201389</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46000.43494201389</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46000.43494201389</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46000.43494201389</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46000.43494201389</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46000.43494201389</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46000.43494201389</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46000.43494201389</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46000.43494201389</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46000.43494201389</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46000.43494201389</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46000.43494201389</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46000.43494201389</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46000.43494201389</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46000.43494201389</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46000.43494201389</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46000.43494201389</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46000.43494201389</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46000.43494201389</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46000.43494201389</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46000.43494201389</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46000.43494201389</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46000.43494201389</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46000.43494201389</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46000.43494201389</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46000.43494201389</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46000.43494201389</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46000.43494201389</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46000.43494201389</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46000.43494201389</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46000.43494201389</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46000.43494201389</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46000.43494201389</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46000.43494201389</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46000.43494201389</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46000.43494201389</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46000.43494201389</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46000.43494201389</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46000.43494201389</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46000.43494201389</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46000.43494201389</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46000.43494201389</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46000.43494201389</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46000.43494201389</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46000.43494201389</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46000.43494201389</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46000.43494201389</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46000.43494201389</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46000.43494201389</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46000.43494201389</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46000.43494201389</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46000.43494201389</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46000.43494201389</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46000.43494201389</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46000.43494201389</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46000.43494201389</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46000.43494201389</v>
      </c>
      <c r="H168" s="122"/>
      <c r="I168" s="124" t="str">
        <f>IFERROR(VLOOKUP(D168,DB!A:F,6,0),"")</f>
        <v/>
      </c>
      <c r="J168" s="124" t="str">
        <f>IFERROR(VLOOKUP(D168,DB!A:G,7,0),"")</f>
        <v/>
      </c>
      <c r="K168" s="120"/>
      <c r="L168" s="119" t="str">
        <f>IFERROR(VLOOKUP(D168,DB!A:I,9,0),"")</f>
        <v/>
      </c>
    </row>
  </sheetData>
  <customSheetViews>
    <customSheetView guid="{F6042A99-DD27-4453-835D-0834D95730CC}" filter="1" showAutoFilter="1">
      <pageMargins left="0" right="0" top="0" bottom="0" header="0" footer="0"/>
      <autoFilter ref="B1:M1" xr:uid="{F720E786-B3D4-4A69-B522-30494EB5B284}"/>
    </customSheetView>
  </customSheetViews>
  <dataValidations count="2">
    <dataValidation allowBlank="1" showInputMessage="1" showErrorMessage="1" sqref="E1" xr:uid="{5DBA255D-CDD9-49FB-AD3C-AF70AB4EE696}"/>
    <dataValidation type="list" allowBlank="1" showInputMessage="1" showErrorMessage="1" sqref="E2 E4:E1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6"/>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39114</v>
      </c>
      <c r="F2" s="71">
        <v>45322.056979166664</v>
      </c>
      <c r="G2" s="72" t="s">
        <v>39115</v>
      </c>
      <c r="H2" s="83">
        <v>45322.050729166665</v>
      </c>
      <c r="I2" s="58" t="s">
        <v>88</v>
      </c>
      <c r="J2" s="58" t="s">
        <v>65</v>
      </c>
      <c r="K2" s="82" t="s">
        <v>39116</v>
      </c>
      <c r="L2" s="58" t="s">
        <v>8215</v>
      </c>
    </row>
    <row r="3" spans="1:12" ht="31.5" customHeight="1">
      <c r="A3" s="58" t="s">
        <v>39117</v>
      </c>
      <c r="B3" s="58" t="str">
        <f>IFERROR(VLOOKUP(D3,DB!A:K,11,0),"")</f>
        <v>R2</v>
      </c>
      <c r="C3" s="58">
        <v>1</v>
      </c>
      <c r="D3" s="58" t="s">
        <v>25669</v>
      </c>
      <c r="E3" s="81" t="s">
        <v>39106</v>
      </c>
      <c r="F3" s="71">
        <v>45824.999837962961</v>
      </c>
      <c r="G3" s="72">
        <f t="shared" ref="G3" ca="1" si="0">IFERROR(NOW()-F3,"-")</f>
        <v>175.4351040509282</v>
      </c>
      <c r="H3" s="71">
        <v>45824.993587962963</v>
      </c>
      <c r="I3" s="58" t="str">
        <f>IFERROR(VLOOKUP(D3,DB!A:F,6,0),"")</f>
        <v>Generator-SG</v>
      </c>
      <c r="J3" s="58" t="str">
        <f>IFERROR(VLOOKUP(D3,DB!A:G,7,0),"")</f>
        <v>Good</v>
      </c>
      <c r="K3" s="82" t="s">
        <v>39118</v>
      </c>
      <c r="L3" s="58" t="str">
        <f>IFERROR(VLOOKUP(D3,DB!A:I,9,0),"")</f>
        <v>Latis</v>
      </c>
    </row>
    <row r="4" spans="1:12" ht="31.5" customHeight="1">
      <c r="A4" s="96" t="s">
        <v>39119</v>
      </c>
      <c r="B4" s="18" t="str">
        <f>IFERROR(VLOOKUP(D4,DB!A:K,11,0),"")</f>
        <v>R2</v>
      </c>
      <c r="C4" s="18">
        <v>1</v>
      </c>
      <c r="D4" s="18" t="s">
        <v>17800</v>
      </c>
      <c r="E4" s="81" t="s">
        <v>39106</v>
      </c>
      <c r="F4" s="97">
        <v>45984.387418981481</v>
      </c>
      <c r="G4" s="98">
        <f ca="1">IFERROR(NOW()-F4,"-")</f>
        <v>16.047523032408208</v>
      </c>
      <c r="H4" s="97">
        <v>45984.381168981483</v>
      </c>
      <c r="I4" s="18" t="str">
        <f>IFERROR(VLOOKUP(D4,DB!A:F,6,0),"")</f>
        <v>SCECO</v>
      </c>
      <c r="J4" s="18" t="str">
        <f>IFERROR(VLOOKUP(D4,DB!A:G,7,0),"")</f>
        <v>Vandalized</v>
      </c>
      <c r="K4" s="19" t="s">
        <v>39120</v>
      </c>
      <c r="L4" s="18" t="str">
        <f>IFERROR(VLOOKUP(D4,DB!A:I,9,0),"")</f>
        <v>Latis</v>
      </c>
    </row>
    <row r="5" spans="1:12" s="151" customFormat="1" ht="28.5" customHeight="1">
      <c r="A5" s="152" t="s">
        <v>39121</v>
      </c>
      <c r="B5" s="58" t="str">
        <f>IFERROR(VLOOKUP(D5,DB!A:K,11,0),"")</f>
        <v>R2</v>
      </c>
      <c r="C5" s="58">
        <v>1</v>
      </c>
      <c r="D5" s="58" t="s">
        <v>22828</v>
      </c>
      <c r="E5" s="81" t="s">
        <v>39122</v>
      </c>
      <c r="F5" s="71">
        <v>45997.355381944442</v>
      </c>
      <c r="G5" s="72">
        <f ca="1">IFERROR(NOW()-F5,"-")</f>
        <v>3.0795600694473251</v>
      </c>
      <c r="H5" s="71">
        <v>45997.339432870373</v>
      </c>
      <c r="I5" s="58" t="str">
        <f>IFERROR(VLOOKUP(D5,DB!A:F,6,0),"")</f>
        <v>SCECO</v>
      </c>
      <c r="J5" s="58" t="str">
        <f>IFERROR(VLOOKUP(D5,DB!A:G,7,0),"")</f>
        <v>Dead</v>
      </c>
      <c r="K5" s="82" t="s">
        <v>39123</v>
      </c>
      <c r="L5" s="58" t="str">
        <f>IFERROR(VLOOKUP(D5,DB!A:I,9,0),"")</f>
        <v>Latis</v>
      </c>
    </row>
    <row r="6" spans="1:12" ht="28.5" customHeight="1">
      <c r="A6" s="96" t="s">
        <v>39124</v>
      </c>
      <c r="B6" s="18" t="str">
        <f>IFERROR(VLOOKUP(D6,DB!A:K,11,0),"")</f>
        <v>R2</v>
      </c>
      <c r="C6" s="18">
        <v>1</v>
      </c>
      <c r="D6" s="18" t="s">
        <v>22354</v>
      </c>
      <c r="E6" s="81" t="s">
        <v>39106</v>
      </c>
      <c r="F6" s="97">
        <v>46000.293969907405</v>
      </c>
      <c r="G6" s="98">
        <f ca="1">IFERROR(NOW()-F6,"-")</f>
        <v>0.14097210648469627</v>
      </c>
      <c r="H6" s="97">
        <v>46000.288819444446</v>
      </c>
      <c r="I6" s="18" t="str">
        <f>IFERROR(VLOOKUP(D6,DB!A:F,6,0),"")</f>
        <v>SCECO</v>
      </c>
      <c r="J6" s="18" t="str">
        <f>IFERROR(VLOOKUP(D6,DB!A:G,7,0),"")</f>
        <v>Dead</v>
      </c>
      <c r="K6" s="19" t="s">
        <v>39125</v>
      </c>
      <c r="L6" s="18" t="str">
        <f>IFERROR(VLOOKUP(D6,DB!A:I,9,0),"")</f>
        <v>Latis</v>
      </c>
    </row>
    <row r="7" spans="1:12" ht="31.5" customHeight="1">
      <c r="A7" s="96" t="s">
        <v>39126</v>
      </c>
      <c r="B7" s="18" t="str">
        <f>IFERROR(VLOOKUP(D7,DB!A:K,11,0),"")</f>
        <v>R2</v>
      </c>
      <c r="C7" s="18">
        <v>2</v>
      </c>
      <c r="D7" s="18" t="s">
        <v>24611</v>
      </c>
      <c r="E7" s="81" t="s">
        <v>39106</v>
      </c>
      <c r="F7" s="97">
        <v>46000.368263888886</v>
      </c>
      <c r="G7" s="98">
        <f ca="1">IFERROR(NOW()-F7,"-")</f>
        <v>6.6678125003818423E-2</v>
      </c>
      <c r="H7" s="97">
        <v>46000.362013888887</v>
      </c>
      <c r="I7" s="18" t="str">
        <f>IFERROR(VLOOKUP(D7,DB!A:F,6,0),"")</f>
        <v>SCECO</v>
      </c>
      <c r="J7" s="18" t="str">
        <f>IFERROR(VLOOKUP(D7,DB!A:G,7,0),"")</f>
        <v>Dead</v>
      </c>
      <c r="K7" s="19" t="s">
        <v>39127</v>
      </c>
      <c r="L7" s="18" t="str">
        <f>IFERROR(VLOOKUP(D7,DB!A:I,9,0),"")</f>
        <v>Latis</v>
      </c>
    </row>
    <row r="8" spans="1:12" ht="31.5" customHeight="1">
      <c r="A8" s="96" t="s">
        <v>39128</v>
      </c>
      <c r="B8" s="18" t="str">
        <f>IFERROR(VLOOKUP(D8,DB!A:K,11,0),"")</f>
        <v>R2</v>
      </c>
      <c r="C8" s="18">
        <v>1</v>
      </c>
      <c r="D8" s="18" t="s">
        <v>24651</v>
      </c>
      <c r="E8" s="81"/>
      <c r="F8" s="97"/>
      <c r="G8" s="98">
        <f ca="1">IFERROR(NOW()-F8,"-")</f>
        <v>46000.43494201389</v>
      </c>
      <c r="H8" s="97">
        <v>46000.361979166664</v>
      </c>
      <c r="I8" s="18" t="str">
        <f>IFERROR(VLOOKUP(D8,DB!A:F,6,0),"")</f>
        <v>SCECO</v>
      </c>
      <c r="J8" s="18" t="str">
        <f>IFERROR(VLOOKUP(D8,DB!A:G,7,0),"")</f>
        <v>Dead</v>
      </c>
      <c r="K8" s="19" t="s">
        <v>39129</v>
      </c>
      <c r="L8" s="18" t="str">
        <f>IFERROR(VLOOKUP(D8,DB!A:I,9,0),"")</f>
        <v>Latis</v>
      </c>
    </row>
    <row r="9" spans="1:12" ht="31.5" customHeight="1">
      <c r="A9" s="96"/>
      <c r="B9" s="18" t="str">
        <f>IFERROR(VLOOKUP(D9,DB!A:K,11,0),"")</f>
        <v/>
      </c>
      <c r="C9" s="18"/>
      <c r="D9" s="18"/>
      <c r="E9" s="81"/>
      <c r="F9" s="97"/>
      <c r="G9" s="98">
        <f ca="1">IFERROR(NOW()-F9,"-")</f>
        <v>46000.43494201389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46000.43494201389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46000.43494201389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46000.43494201389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46000.43494201389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46000.43494201389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46000.43494201389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46000.43494201389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46000.43494201389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46000.43494201389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46000.43494201389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46000.43494201389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46000.43494201389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46000.43494201389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46000.43494201389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46000.43494201389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46000.43494201389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46000.43494201389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46000.43494201389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46000.43494201389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46000.43494201389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46000.43494201389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46000.43494201389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46000.43494201389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46000.43494201389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46000.43494201389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46000.43494201389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46000.43494201389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46000.43494201389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46000.43494201389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46000.43494201389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46000.43494201389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46000.43494201389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46000.43494201389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46000.43494201389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46000.43494201389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46000.43494201389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46000.43494201389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46000.43494201389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46000.43494201389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46000.43494201389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46000.43494201389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46000.43494201389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46000.43494201389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46000.43494201389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46000.43494201389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46000.43494201389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46000.43494201389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46000.43494201389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46000.43494201389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46000.43494201389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46000.43494201389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46000.43494201389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46000.43494201389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46000.43494201389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46000.43494201389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46000.43494201389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46000.43494201389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46000.43494201389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46000.43494201389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46000.43494201389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46000.43494201389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46000.43494201389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46000.43494201389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46000.43494201389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46000.43494201389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46000.43494201389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46000.43494201389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46000.43494201389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46000.43494201389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46000.43494201389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46000.43494201389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46000.43494201389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46000.43494201389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46000.43494201389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46000.43494201389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46000.43494201389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46000.43494201389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46000.43494201389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46000.43494201389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46000.43494201389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46000.43494201389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46000.43494201389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46000.43494201389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46000.43494201389</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46000.43494201389</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46000.43494201389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46000.43494201389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46000.43494201389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46000.43494201389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46000.43494201389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46000.43494201389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46000.43494201389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46000.43494201389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46000.43494201389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46000.43494201389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46000.43494201389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46000.43494201389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46000.43494201389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46000.43494201389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46000.43494201389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46000.43494201389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46000.43494201389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46000.43494201389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46000.43494201389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46000.43494201389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46000.43494201389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46000.43494201389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46000.43494201389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46000.43494201389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46000.43494201389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46000.43494201389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46000.43494201389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46000.43494201389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46000.43494201389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46000.43494201389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46000.43494201389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46000.43494201389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46000.43494201389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46000.43494201389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46000.43494201389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46000.43494201389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46000.43494201389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46000.43494201389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46000.43494201389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46000.43494201389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46000.43494201389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46000.43494201389</v>
      </c>
      <c r="H136" s="97"/>
      <c r="I136" s="18" t="str">
        <f>IFERROR(VLOOKUP(D136,DB!A:F,6,0),"")</f>
        <v/>
      </c>
      <c r="J136" s="18" t="str">
        <f>IFERROR(VLOOKUP(D136,DB!A:G,7,0),"")</f>
        <v/>
      </c>
      <c r="K136" s="19"/>
      <c r="L136" s="18" t="str">
        <f>IFERROR(VLOOKUP(D136,DB!A:I,9,0),"")</f>
        <v/>
      </c>
    </row>
    <row r="137" spans="1:12" ht="31.5" customHeight="1">
      <c r="A137" s="146"/>
      <c r="B137" s="147" t="str">
        <f>IFERROR(VLOOKUP(D137,DB!A:K,11,0),"")</f>
        <v/>
      </c>
      <c r="C137" s="147"/>
      <c r="D137" s="147"/>
      <c r="E137" s="147"/>
      <c r="F137" s="148"/>
      <c r="G137" s="149">
        <f ca="1">IFERROR(NOW()-F137,"-")</f>
        <v>46000.43494201389</v>
      </c>
      <c r="H137" s="148"/>
      <c r="I137" s="147" t="str">
        <f>IFERROR(VLOOKUP(D137,DB!A:F,6,0),"")</f>
        <v/>
      </c>
      <c r="J137" s="147" t="str">
        <f>IFERROR(VLOOKUP(D137,DB!A:G,7,0),"")</f>
        <v/>
      </c>
      <c r="K137" s="150"/>
      <c r="L137" s="147" t="str">
        <f>IFERROR(VLOOKUP(D137,DB!A:I,9,0),"")</f>
        <v/>
      </c>
    </row>
    <row r="138" spans="1:12" ht="31.5" customHeight="1">
      <c r="A138" s="96"/>
      <c r="B138" s="18" t="str">
        <f>IFERROR(VLOOKUP(D138,DB!A:K,11,0),"")</f>
        <v/>
      </c>
      <c r="C138" s="18"/>
      <c r="D138" s="18"/>
      <c r="E138" s="18"/>
      <c r="F138" s="97"/>
      <c r="G138" s="98">
        <f ca="1">IFERROR(NOW()-F138,"-")</f>
        <v>46000.43494201389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46000.43494201389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46000.43494201389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46000.43494201389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46000.43494201389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46000.43494201389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46000.43494201389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46000.43494201389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46000.43494201389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46000.43494201389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46000.43494201389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46000.43494201389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46000.43494201389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46000.43494201389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46000.43494201389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46000.43494201389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46000.43494201389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46000.43494201389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46000.43494201389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46000.43494201389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46000.43494201389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46000.43494201389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46000.43494201389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46000.43494201389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46000.43494201389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46000.43494201389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46000.43494201389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46000.43494201389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46000.43494201389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46000.43494201389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46000.43494201389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46000.43494201389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46000.43494201389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46000.43494201389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46000.43494201389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46000.43494201389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46000.43494201389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46000.43494201389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46000.43494201389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46000.43494201389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46000.43494201389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46000.43494201389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46000.43494201389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46000.43494201389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46000.43494201389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46000.43494201389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46000.43494201389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46000.43494201389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46000.43494201389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46000.43494201389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46000.43494201389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46000.43494201389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46000.43494201389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46000.43494201389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46000.43494201389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46000.43494201389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46000.43494201389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46000.43494201389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46000.43494201389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46000.43494201389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46000.43494201389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46000.43494201389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46000.43494201389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46000.43494201389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46000.43494201389</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46000.43494201389</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46000.43494201389</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46000.43494201389</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46000.43494201389</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46000.43494201389</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46000.43494201389</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46000.43494201389</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46000.43494201389</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46000.43494201389</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46000.43494201389</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46000.43494201389</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46000.43494201389</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46000.43494201389</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46000.43494201389</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46000.43494201389</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46000.43494201389</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46000.43494201389</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46000.43494201389</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46000.43494201389</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46000.43494201389</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46000.43494201389</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46000.43494201389</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46000.43494201389</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46000.43494201389</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46000.43494201389</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46000.43494201389</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46000.43494201389</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46000.43494201389</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46000.43494201389</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46000.43494201389</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46000.43494201389</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46000.43494201389</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46000.43494201389</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46000.43494201389</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46000.43494201389</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46000.43494201389</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46000.43494201389</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46000.43494201389</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46000.43494201389</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46000.43494201389</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46000.43494201389</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46000.43494201389</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46000.43494201389</v>
      </c>
      <c r="H245" s="97"/>
      <c r="I245" s="18" t="str">
        <f>IFERROR(VLOOKUP(D245,DB!A:F,6,0),"")</f>
        <v/>
      </c>
      <c r="J245" s="18" t="str">
        <f>IFERROR(VLOOKUP(D245,DB!A:G,7,0),"")</f>
        <v/>
      </c>
      <c r="K245" s="19"/>
      <c r="L245" s="18" t="str">
        <f>IFERROR(VLOOKUP(D245,DB!A:I,9,0),"")</f>
        <v/>
      </c>
    </row>
    <row r="246" spans="1:12" ht="31.5" customHeight="1">
      <c r="A246" s="146"/>
      <c r="B246" s="147" t="str">
        <f>IFERROR(VLOOKUP(D246,DB!A:K,11,0),"")</f>
        <v/>
      </c>
      <c r="C246" s="147"/>
      <c r="D246" s="147"/>
      <c r="E246" s="147"/>
      <c r="F246" s="148"/>
      <c r="G246" s="149">
        <f ca="1">IFERROR(NOW()-F246,"-")</f>
        <v>46000.43494201389</v>
      </c>
      <c r="H246" s="148"/>
      <c r="I246" s="147" t="str">
        <f>IFERROR(VLOOKUP(D246,DB!A:F,6,0),"")</f>
        <v/>
      </c>
      <c r="J246" s="147" t="str">
        <f>IFERROR(VLOOKUP(D246,DB!A:G,7,0),"")</f>
        <v/>
      </c>
      <c r="K246" s="150"/>
      <c r="L246" s="147" t="str">
        <f>IFERROR(VLOOKUP(D246,DB!A:I,9,0),"")</f>
        <v/>
      </c>
    </row>
  </sheetData>
  <dataValidations count="2">
    <dataValidation allowBlank="1" showInputMessage="1" showErrorMessage="1" sqref="E1" xr:uid="{4D935161-CDD3-4592-B877-3FB59C99E142}"/>
    <dataValidation type="list" allowBlank="1" showInputMessage="1" showErrorMessage="1" sqref="E3:E1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46000.43494201389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46000.43494201389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46000.43494201389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46000.43494201389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46000.43494201389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46000.43494201389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46000.43494201389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46000.43494201389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46000.43494201389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46000.43494201389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46000.43494201389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46000.43494201389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46000.43494201389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46000.43494201389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46000.43494201389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46000.43494201389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46000.43494201389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46000.43494201389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46000.43494201389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46000.43494201389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46000.43494201389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46000.43494201389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46000.43494201389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46000.43494201389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46000.43494201389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46000.43494201389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46000.43494201389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46000.43494201389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46000.43494201389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46000.43494201389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46000.43494201389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46000.43494201389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46000.43494201389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46000.43494201389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46000.43494201389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46000.43494201389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46000.43494201389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46000.43494201389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46000.43494201389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46000.43494201389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46000.43494201389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46000.43494201389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46000.43494201389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46000.43494201389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46000.43494201389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46000.43494201389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46000.43494201389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46000.43494201389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46000.43494201389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46000.43494201389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46000.43494201389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46000.43494201389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46000.43494201389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46000.43494201389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46000.43494201389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46000.43494201389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46000.43494201389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46000.43494201389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46000.43494201389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46000.43494201389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46000.43494201389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46000.43494201389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46000.43494201389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46000.43494201389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46000.43494201389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46000.43494201389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46000.43494201389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46000.43494201389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46000.43494201389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46000.43494201389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46000.43494201389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46000.43494201389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46000.43494201389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46000.43494201389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46000.43494201389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46000.43494201389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46000.43494201389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46000.43494201389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46000.43494201389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46000.43494201389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46000.43494201389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46000.43494201389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46000.43494201389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46000.43494201389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46000.43494201389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46000.43494201389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46000.43494201389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46000.43494201389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46000.43494201389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46000.43494201389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46000.43494201389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46000.43494201389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46000.43494201389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46000.43494201389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46000.43494201389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46000.43494201389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46000.43494201389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46000.43494201389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46000.43494201389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46000.43494201389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46000.43494201389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46000.43494201389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46000.43494201389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46000.43494201389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46000.43494201389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46000.43494201389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46000.43494201389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46000.43494201389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46000.43494201389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46000.43494201389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46000.43494201389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46000.43494201389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46000.43494201389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46000.43494201389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46000.43494201389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46000.43494201389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46000.43494201389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46000.43494201389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46000.43494201389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46000.43494201389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46000.43494201389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46000.43494201389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46000.43494201389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46000.43494201389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46000.43494201389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46000.43494201389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46000.43494201389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46000.43494201389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46000.43494201389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46000.43494201389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46000.43494201389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46000.43494201389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46000.43494201389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46000.43494201389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46000.43494201389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46000.43494201389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46000.43494201389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46000.43494201389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46000.43494201389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46000.43494201389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46000.43494201389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46000.43494201389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46000.43494201389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46000.43494201389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46000.43494201389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46000.43494201389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46000.43494201389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46000.43494201389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46000.43494201389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46000.43494201389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46000.43494201389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46000.43494201389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46000.43494201389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46000.43494201389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46000.43494201389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46000.43494201389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46000.43494201389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46000.43494201389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46000.43494201389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46000.43494201389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46000.43494201389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46000.43494201389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46000.43494201389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46000.43494201389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46000.43494201389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46000.43494201389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46000.43494201389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46000.43494201389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46000.43494201389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46000.43494201389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46000.43494201389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46000.43494201389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46000.43494201389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46000.43494201389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46000.43494201389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46000.43494201389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46000.43494201389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46000.43494201389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46000.43494201389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46000.43494201389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46000.43494201389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46000.43494201389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46000.43494201389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46000.43494201389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46000.43494201389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46000.43494201389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46000.43494201389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46000.43494201389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46000.43494201389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46000.43494201389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46000.43494201389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46000.43494201389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46000.43494201389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46000.43494201389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46000.43494201389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46000.43494201389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46000.43494201389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46000.43494201389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46000.43494201389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46000.43494201389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46000.43494201389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46000.43494201389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46000.43494201389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46000.43494201389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46000.43494201389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46000.43494201389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46000.43494201389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46000.43494201389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46000.43494201389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46000.43494201389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46000.43494201389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46000.43494201389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46000.43494201389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46000.43494201389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46000.43494201389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46000.43494201389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46000.43494201389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46000.43494201389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46000.43494201389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46000.43494201389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46000.43494201389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46000.43494201389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46000.43494201389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46000.43494201389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46000.43494201389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46000.43494201389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46000.43494201389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46000.43494201389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46000.43494201389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46000.43494201389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46000.43494201389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46000.43494201389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46000.43494201389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46000.43494201389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46000.43494201389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46000.43494201389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46000.43494201389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46000.43494201389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46000.43494201389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46000.43494201389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46000.43494201389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46000.43494201389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46000.43494201389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46000.43494201389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46000.43494201389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46000.43494201389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46000.43494201389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46000.43494201389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46000.43494201389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46000.43494201389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46000.43494201389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46000.43494201389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46000.43494201389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46000.43494201389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46000.43494201389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46000.43494201389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46000.43494201389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46000.43494201389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46000.43494201389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46000.43494201389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46000.43494201389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46000.43494201389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46000.43494201389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46000.43494201389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46000.43494201389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46000.43494201389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46000.43494201389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46000.43494201389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46000.43494201389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46000.43494201389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46000.43494201389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46000.43494201389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46000.43494201389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46000.43494201389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46000.43494201389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46000.43494201389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46000.43494201389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46000.43494201389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46000.43494201389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46000.43494201389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46000.43494201389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46000.43494201389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46000.43494201389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46000.43494201389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46000.43494201389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46000.43494201389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46000.43494201389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46000.43494201389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46000.43494201389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46000.43494201389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46000.43494201389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46000.43494201389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46000.43494201389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46000.43494201389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46000.43494201389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46000.43494201389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46000.43494201389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46000.43494201389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46000.43494201389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46000.43494201389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46000.43494201389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46000.43494201389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46000.43494201389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46000.43494201389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46000.43494201389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46000.43494201389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46000.43494201389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46000.43494201389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46000.43494201389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46000.43494201389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46000.43494201389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46000.43494201389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46000.43494201389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46000.43494201389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46000.43494201389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46000.43494201389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46000.43494201389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46000.43494201389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46000.43494201389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46000.43494201389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46000.43494201389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46000.43494201389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46000.43494201389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46000.43494201389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46000.43494201389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46000.43494201389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46000.43494201389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46000.43494201389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46000.43494201389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46000.43494201389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46000.43494201389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46000.43494201389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46000.43494201389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46000.43494201389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46000.43494201389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46000.43494201389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46000.43494201389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46000.43494201389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46000.43494201389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46000.43494201389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46000.43494201389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46000.43494201389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46000.43494201389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46000.43494201389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46000.43494201389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46000.43494201389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46000.43494201389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46000.43494201389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46000.43494201389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46000.43494201389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46000.43494201389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46000.43494201389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46000.43494201389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46000.43494201389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46000.43494201389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46000.43494201389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46000.43494201389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46000.43494201389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46000.43494201389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46000.43494201389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46000.43494201389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46000.43494201389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46000.43494201389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46000.43494201389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46000.43494201389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46000.43494201389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46000.43494201389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46000.43494201389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46000.43494201389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46000.43494201389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46000.43494201389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46000.43494201389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46000.43494201389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46000.43494201389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46000.43494201389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46000.43494201389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46000.43494201389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46000.43494201389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46000.43494201389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46000.43494201389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46000.43494201389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46000.43494201389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46000.43494201389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46000.43494201389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46000.43494201389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46000.43494201389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46000.43494201389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46000.43494201389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46000.43494201389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46000.43494201389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46000.43494201389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46000.43494201389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46000.43494201389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46000.43494201389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46000.43494201389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46000.43494201389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46000.43494201389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46000.43494201389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46000.43494201389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46000.43494201389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46000.43494201389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46000.43494201389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46000.43494201389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46000.43494201389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46000.43494201389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46000.43494201389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46000.43494201389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46000.43494201389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46000.43494201389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46000.43494201389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46000.43494201389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46000.43494201389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46000.43494201389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46000.43494201389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46000.43494201389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46000.43494201389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46000.43494201389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46000.43494201389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46000.43494201389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46000.43494201389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46000.43494201389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46000.43494201389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46000.43494201389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46000.43494201389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46000.43494201389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46000.43494201389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46000.43494201389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46000.43494201389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46000.43494201389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46000.43494201389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46000.43494201389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46000.43494201389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46000.43494201389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46000.43494201389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46000.43494201389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46000.43494201389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46000.43494201389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46000.43494201389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46000.43494201389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46000.43494201389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46000.43494201389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46000.43494201389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46000.43494201389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46000.43494201389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46000.43494201389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46000.43494201389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46000.43494201389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46000.43494201389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46000.43494201389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46000.43494201389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46000.43494201389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46000.43494201389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46000.43494201389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46000.43494201389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46000.43494201389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46000.43494201389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46000.43494201389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46000.43494201389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46000.43494201389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46000.43494201389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46000.43494201389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46000.43494201389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46000.43494201389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46000.43494201389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46000.43494201389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46000.43494201389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46000.43494201389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46000.43494201389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46000.43494201389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46000.43494201389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46000.43494201389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46000.43494201389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46000.43494201389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46000.43494201389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46000.43494201389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46000.43494201389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46000.43494201389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46000.43494201389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46000.43494201389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46000.43494201389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46000.43494201389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46000.43494201389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46000.43494201389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46000.43494201389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46000.43494201389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46000.43494201389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46000.43494201389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46000.43494201389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46000.43494201389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46000.43494201389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46000.43494201389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46000.43494201389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46000.43494201389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46000.43494201389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46000.43494201389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46000.43494201389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46000.43494201389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46000.43494201389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46000.43494201389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46000.43494201389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46000.43494201389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46000.43494201389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46000.43494201389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46000.43494201389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46000.43494201389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46000.43494201389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46000.43494201389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46000.43494201389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46000.43494201389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46000.43494201389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46000.43494201389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46000.43494201389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46000.43494201389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46000.43494201389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46000.43494201389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46000.43494201389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46000.43494201389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46000.43494201389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46000.43494201389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46000.43494201389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46000.43494201389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46000.43494201389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46000.43494201389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46000.43494201389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46000.43494201389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46000.43494201389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46000.43494201389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46000.43494201389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46000.43494201389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46000.43494201389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46000.43494201389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46000.43494201389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46000.43494201389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46000.43494201389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46000.43494201389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46000.43494201389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46000.43494201389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46000.43494201389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46000.43494201389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46000.43494201389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46000.43494201389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46000.43494201389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46000.43494201389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46000.43494201389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46000.43494201389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46000.43494201389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46000.43494201389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46000.43494201389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46000.43494201389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46000.43494201389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46000.43494201389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46000.43494201389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46000.43494201389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46000.43494201389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46000.43494201389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46000.43494201389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46000.43494201389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46000.43494201389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46000.43494201389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46000.43494201389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46000.43494201389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46000.43494201389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46000.43494201389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46000.43494201389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46000.43494201389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46000.43494201389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46000.43494201389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46000.43494201389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46000.43494201389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46000.43494201389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46000.43494201389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46000.43494201389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46000.43494201389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46000.43494201389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46000.43494201389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46000.43494201389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46000.43494201389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46000.43494201389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46000.43494201389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46000.43494201389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46000.43494201389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46000.43494201389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46000.43494201389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46000.43494201389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46000.43494201389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46000.43494201389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46000.43494201389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46000.43494201389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46000.43494201389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46000.43494201389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46000.43494201389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46000.43494201389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46000.43494201389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46000.43494201389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46000.43494201389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46000.43494201389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46000.43494201389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46000.43494201389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46000.43494201389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46000.43494201389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46000.43494201389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46000.43494201389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46000.43494201389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46000.43494201389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46000.43494201389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46000.43494201389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46000.43494201389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46000.43494201389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46000.43494201389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46000.43494201389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46000.43494201389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46000.43494201389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46000.43494201389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46000.43494201389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46000.43494201389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46000.43494201389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46000.43494201389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46000.43494201389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46000.43494201389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46000.43494201389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46000.43494201389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46000.43494201389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46000.43494201389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46000.43494201389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46000.43494201389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46000.43494201389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46000.43494201389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46000.43494201389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46000.43494201389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46000.43494201389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46000.43494201389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46000.43494201389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46000.43494201389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46000.43494201389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46000.43494201389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46000.43494201389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46000.43494201389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46000.43494201389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46000.43494201389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46000.43494201389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46000.43494201389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46000.43494201389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46000.43494201389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46000.43494201389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46000.43494201389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46000.43494201389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46000.43494201389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46000.43494201389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46000.43494201389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46000.43494201389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46000.43494201389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46000.43494201389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46000.43494201389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46000.43494201389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46000.43494201389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46000.43494201389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46000.43494201389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46000.43494201389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46000.43494201389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46000.43494201389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46000.43494201389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46000.43494201389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46000.43494201389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46000.43494201389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46000.43494201389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46000.43494201389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46000.43494201389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46000.43494201389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46000.43494201389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46000.43494201389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46000.43494201389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46000.43494201389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46000.43494201389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46000.43494201389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46000.43494201389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46000.43494201389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46000.43494201389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46000.43494201389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46000.43494201389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46000.43494201389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46000.43494201389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46000.43494201389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46000.43494201389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46000.43494201389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46000.43494201389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46000.43494201389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46000.43494201389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46000.43494201389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46000.43494201389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46000.43494201389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46000.43494201389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46000.43494201389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46000.43494201389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46000.43494201389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46000.43494201389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46000.43494201389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46000.43494201389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46000.43494201389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46000.43494201389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46000.43494201389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46000.43494201389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46000.43494201389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46000.43494201389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46000.43494201389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46000.43494201389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46000.43494201389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46000.43494201389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46000.43494201389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46000.43494201389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46000.43494201389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46000.43494201389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46000.43494201389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46000.43494201389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46000.43494201389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46000.43494201389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46000.43494201389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46000.43494201389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46000.43494201389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46000.43494201389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46000.43494201389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46000.43494201389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46000.43494201389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46000.43494201389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46000.43494201389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46000.43494201389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46000.43494201389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46000.43494201389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46000.43494201389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46000.43494201389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46000.43494201389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46000.43494201389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46000.43494201389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46000.43494201389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46000.43494201389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46000.43494201389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46000.43494201389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46000.43494201389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46000.43494201389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46000.43494201389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46000.43494201389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46000.43494201389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46000.43494201389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46000.43494201389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46000.43494201389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46000.43494201389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46000.43494201389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46000.43494201389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46000.43494201389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46000.43494201389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46000.43494201389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46000.43494201389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46000.43494201389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46000.43494201389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46000.43494201389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46000.43494201389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46000.43494201389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46000.43494201389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46000.43494201389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46000.43494201389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46000.43494201389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46000.43494201389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46000.43494201389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46000.43494201389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46000.43494201389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46000.43494201389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46000.43494201389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46000.43494201389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46000.43494201389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46000.43494201389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46000.43494201389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46000.43494201389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46000.43494201389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46000.43494201389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46000.43494201389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46000.43494201389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46000.43494201389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46000.43494201389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46000.43494201389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46000.43494201389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46000.43494201389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46000.43494201389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46000.43494201389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46000.43494201389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46000.43494201389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46000.43494201389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46000.43494201389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46000.43494201389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46000.43494201389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46000.43494201389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46000.43494201389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46000.43494201389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46000.43494201389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46000.43494201389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46000.43494201389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46000.43494201389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46000.43494201389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46000.43494201389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46000.43494201389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46000.43494201389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46000.43494201389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46000.43494201389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46000.43494201389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46000.43494201389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46000.43494201389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46000.43494201389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46000.43494201389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46000.43494201389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46000.43494201389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46000.43494201389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46000.43494201389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46000.43494201389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46000.43494201389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46000.43494201389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46000.43494201389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46000.43494201389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46000.43494201389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46000.43494201389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46000.43494201389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46000.43494201389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46000.43494201389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46000.43494201389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46000.43494201389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46000.43494201389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46000.43494201389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46000.43494201389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46000.43494201389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46000.43494201389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46000.43494201389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46000.43494201389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46000.43494201389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46000.43494201389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46000.43494201389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46000.43494201389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46000.43494201389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46000.43494201389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46000.43494201389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46000.43494201389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46000.43494201389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46000.43494201389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46000.43494201389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46000.43494201389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46000.43494201389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46000.43494201389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46000.43494201389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46000.43494201389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46000.43494201389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46000.43494201389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46000.43494201389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46000.43494201389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46000.43494201389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46000.43494201389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46000.43494201389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46000.43494201389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46000.43494201389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46000.43494201389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46000.43494201389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46000.43494201389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46000.43494201389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46000.43494201389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46000.43494201389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46000.43494201389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46000.43494201389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46000.43494201389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46000.43494201389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46000.43494201389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46000.43494201389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46000.43494201389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46000.43494201389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46000.43494201389</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39130</v>
      </c>
      <c r="B2" s="87" t="str">
        <f>IFERROR(VLOOKUP(D2,DB!A:K,11,0),"")</f>
        <v>R4</v>
      </c>
      <c r="C2" s="89">
        <v>1</v>
      </c>
      <c r="D2" s="87" t="s">
        <v>35166</v>
      </c>
      <c r="E2" s="90" t="s">
        <v>39106</v>
      </c>
      <c r="F2" s="91">
        <v>45703.480717592596</v>
      </c>
      <c r="G2" s="92">
        <f ca="1">IFERROR(NOW()-F2,"")</f>
        <v>296.95422442129347</v>
      </c>
      <c r="H2" s="91">
        <v>45703.474768518521</v>
      </c>
      <c r="I2" s="91" t="str">
        <f>IFERROR(VLOOKUP(D2,DB!A:F,6,0),"")</f>
        <v>SCECO</v>
      </c>
      <c r="J2" s="91" t="str">
        <f>IFERROR(VLOOKUP(D2,DB!A:G,7,0),"")</f>
        <v>Dead</v>
      </c>
      <c r="K2" s="93" t="s">
        <v>39131</v>
      </c>
      <c r="L2" s="87" t="str">
        <f>IFERROR(VLOOKUP(D2,DB!A:I,9,0),"")</f>
        <v>Latis</v>
      </c>
    </row>
    <row r="3" spans="1:16" ht="19.5" customHeight="1">
      <c r="A3" s="107" t="s">
        <v>39132</v>
      </c>
      <c r="B3" s="107" t="str">
        <f>IFERROR(VLOOKUP(D3,DB!A:K,11,0),"")</f>
        <v>R4</v>
      </c>
      <c r="C3" s="89">
        <v>2</v>
      </c>
      <c r="D3" s="87" t="s">
        <v>32943</v>
      </c>
      <c r="E3" s="90" t="s">
        <v>39106</v>
      </c>
      <c r="F3" s="91">
        <v>45998.79414351852</v>
      </c>
      <c r="G3" s="92">
        <f t="shared" ref="G3:G4" ca="1" si="0">IFERROR(NOW()-F3,"")</f>
        <v>1.6407984953693813</v>
      </c>
      <c r="H3" s="91">
        <v>45998.664027777777</v>
      </c>
      <c r="I3" s="107" t="str">
        <f>IFERROR(VLOOKUP(D3,DB!A:F,6,0),"")</f>
        <v>SCECO</v>
      </c>
      <c r="J3" s="107" t="str">
        <f>IFERROR(VLOOKUP(D3,DB!A:G,7,0),"")</f>
        <v>Vandalized</v>
      </c>
      <c r="K3" s="93" t="s">
        <v>39133</v>
      </c>
      <c r="L3" s="87" t="str">
        <f>IFERROR(VLOOKUP(D3,DB!A:I,9,0),"")</f>
        <v>Latis</v>
      </c>
    </row>
    <row r="4" spans="1:16" ht="30.75">
      <c r="A4" s="107" t="s">
        <v>39134</v>
      </c>
      <c r="B4" s="107" t="str">
        <f>IFERROR(VLOOKUP(D4,DB!A:K,11,0),"")</f>
        <v>R4</v>
      </c>
      <c r="C4" s="89">
        <v>3</v>
      </c>
      <c r="D4" s="87" t="s">
        <v>36247</v>
      </c>
      <c r="E4" s="90" t="s">
        <v>39106</v>
      </c>
      <c r="F4" s="91"/>
      <c r="G4" s="92">
        <f t="shared" ca="1" si="0"/>
        <v>46000.43494201389</v>
      </c>
      <c r="H4" s="91">
        <v>45999.038888888892</v>
      </c>
      <c r="I4" s="107" t="str">
        <f>IFERROR(VLOOKUP(D4,DB!A:F,6,0),"")</f>
        <v>SCECO</v>
      </c>
      <c r="J4" s="107" t="str">
        <f>IFERROR(VLOOKUP(D4,DB!A:G,7,0),"")</f>
        <v>Dead</v>
      </c>
      <c r="K4" s="93" t="s">
        <v>39135</v>
      </c>
      <c r="L4" s="87" t="str">
        <f>IFERROR(VLOOKUP(D4,DB!A:I,9,0),"")</f>
        <v>Latis</v>
      </c>
    </row>
    <row r="5" spans="1:16" ht="15" customHeight="1">
      <c r="A5" s="107"/>
      <c r="B5" s="107" t="str">
        <f>IFERROR(VLOOKUP(D5,DB!A:K,11,0),"")</f>
        <v/>
      </c>
      <c r="C5" s="89"/>
      <c r="D5" s="87"/>
      <c r="E5" s="90"/>
      <c r="F5" s="91"/>
      <c r="G5" s="92">
        <f t="shared" ref="G5:G64" ca="1" si="1">IFERROR(NOW()-F5,"")</f>
        <v>46000.43494201389</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1"/>
        <v>46000.43494201389</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46000.43494201389</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46000.43494201389</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46000.43494201389</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46000.43494201389</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46000.43494201389</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46000.43494201389</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46000.43494201389</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46000.43494201389</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46000.43494201389</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46000.43494201389</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46000.43494201389</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46000.43494201389</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46000.43494201389</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46000.43494201389</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46000.43494201389</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46000.43494201389</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46000.43494201389</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46000.43494201389</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46000.43494201389</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46000.43494201389</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46000.43494201389</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46000.43494201389</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46000.43494201389</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46000.43494201389</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46000.43494201389</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46000.43494201389</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46000.43494201389</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46000.43494201389</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46000.43494201389</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46000.43494201389</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46000.43494201389</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46000.43494201389</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46000.43494201389</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46000.43494201389</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46000.43494201389</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46000.43494201389</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46000.43494201389</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46000.43494201389</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46000.43494201389</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46000.43494201389</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46000.43494201389</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46000.43494201389</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46000.43494201389</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46000.43494201389</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46000.43494201389</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46000.43494201389</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46000.43494201389</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46000.43494201389</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46000.43494201389</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46000.43494201389</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46000.43494201389</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46000.43494201389</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46000.43494201389</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46000.43494201389</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46000.43494201389</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46000.43494201389</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46000.43494201389</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46000.43494201389</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46000.43494201389</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46000.43494201389</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46000.43494201389</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46000.43494201389</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46000.43494201389</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46000.43494201389</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46000.43494201389</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46000.43494201389</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46000.43494201389</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46000.43494201389</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46000.43494201389</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46000.43494201389</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46000.43494201389</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46000.43494201389</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46000.43494201389</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46000.43494201389</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46000.43494201389</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46000.43494201389</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46000.43494201389</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46000.43494201389</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46000.43494201389</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46000.43494201389</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46000.43494201389</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46000.43494201389</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46000.43494201389</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46000.43494201389</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46000.43494201389</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46000.43494201389</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46000.43494201389</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46000.43494201389</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46000.43494201389</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46000.43494201389</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46000.43494201389</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46000.43494201389</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46000.43494201389</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46000.43494201389</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46000.43494201389</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46000.43494201389</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46000.43494201389</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46000.43494201389</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46000.43494201389</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46000.43494201389</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46000.43494201389</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46000.43494201389</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46000.43494201389</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46000.43494201389</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1" sqref="D11"/>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39136</v>
      </c>
      <c r="B2" s="37" t="str">
        <f>IFERROR(VLOOKUP(D2,DB!A:K,11,0),"")</f>
        <v>R5</v>
      </c>
      <c r="C2" s="37">
        <v>3</v>
      </c>
      <c r="D2" s="100" t="s">
        <v>36085</v>
      </c>
      <c r="E2" s="37" t="s">
        <v>39106</v>
      </c>
      <c r="F2" s="38">
        <v>45891.832060185188</v>
      </c>
      <c r="G2" s="102">
        <f ca="1">IFERROR(NOW()-F2,"")</f>
        <v>108.60288182870136</v>
      </c>
      <c r="H2" s="38">
        <v>45891.790393518517</v>
      </c>
      <c r="I2" s="37" t="str">
        <f>IFERROR(VLOOKUP(D2,DB!A:F,6,0),"")</f>
        <v>Generator-SG</v>
      </c>
      <c r="J2" s="37" t="str">
        <f>IFERROR(VLOOKUP(D2,DB!A:G,7,0),"")</f>
        <v>Vandalized</v>
      </c>
      <c r="K2" s="37" t="s">
        <v>39137</v>
      </c>
      <c r="L2" s="37" t="str">
        <f>IFERROR(VLOOKUP(D2,DB!A:I,9,0),"")</f>
        <v>Latis</v>
      </c>
      <c r="M2" s="99"/>
    </row>
    <row r="3" spans="1:13" s="39" customFormat="1" ht="30.75">
      <c r="A3" s="37" t="s">
        <v>39138</v>
      </c>
      <c r="B3" s="37" t="str">
        <f>IFERROR(VLOOKUP(D3,DB!A:K,11,0),"")</f>
        <v>R5</v>
      </c>
      <c r="C3" s="37">
        <v>1</v>
      </c>
      <c r="D3" s="37" t="s">
        <v>33407</v>
      </c>
      <c r="E3" s="37" t="s">
        <v>39114</v>
      </c>
      <c r="F3" s="38">
        <v>45926.188877314817</v>
      </c>
      <c r="G3" s="102">
        <f t="shared" ref="G3" ca="1" si="0">IFERROR(NOW()-F3,"")</f>
        <v>74.246064699073031</v>
      </c>
      <c r="H3" s="38">
        <v>45926.158159722225</v>
      </c>
      <c r="I3" s="37" t="str">
        <f>IFERROR(VLOOKUP(D3,DB!A:F,6,0),"")</f>
        <v>SCECO</v>
      </c>
      <c r="J3" s="37" t="str">
        <f>IFERROR(VLOOKUP(D3,DB!A:G,7,0),"")</f>
        <v>Good</v>
      </c>
      <c r="K3" s="37" t="s">
        <v>39139</v>
      </c>
      <c r="L3" s="37" t="str">
        <f>IFERROR(VLOOKUP(D3,DB!A:I,9,0),"")</f>
        <v>Latis</v>
      </c>
      <c r="M3" s="99"/>
    </row>
    <row r="4" spans="1:13" s="39" customFormat="1" ht="45.75" customHeight="1">
      <c r="A4" s="103" t="s">
        <v>39140</v>
      </c>
      <c r="B4" s="103" t="str">
        <f>IFERROR(VLOOKUP(D4,DB!A:K,11,0),"")</f>
        <v>R5</v>
      </c>
      <c r="C4" s="103">
        <v>1</v>
      </c>
      <c r="D4" s="103" t="s">
        <v>34832</v>
      </c>
      <c r="E4" s="103" t="s">
        <v>39114</v>
      </c>
      <c r="F4" s="104">
        <v>45948.661111111112</v>
      </c>
      <c r="G4" s="105">
        <f t="shared" ref="G4" ca="1" si="1">IFERROR(NOW()-F4,"")</f>
        <v>51.773830902777263</v>
      </c>
      <c r="H4" s="104">
        <v>45948.661111111112</v>
      </c>
      <c r="I4" s="103" t="str">
        <f>IFERROR(VLOOKUP(D4,DB!A:F,6,0),"")</f>
        <v>SCECO</v>
      </c>
      <c r="J4" s="103" t="str">
        <f>IFERROR(VLOOKUP(D4,DB!A:G,7,0),"")</f>
        <v>Dead</v>
      </c>
      <c r="K4" s="103" t="s">
        <v>39141</v>
      </c>
      <c r="L4" s="103" t="str">
        <f>IFERROR(VLOOKUP(D4,DB!A:I,9,0),"")</f>
        <v>Latis</v>
      </c>
    </row>
    <row r="5" spans="1:13" s="39" customFormat="1" ht="30.75">
      <c r="A5" s="103" t="s">
        <v>39142</v>
      </c>
      <c r="B5" s="103" t="str">
        <f>IFERROR(VLOOKUP(D5,DB!A:K,11,0),"")</f>
        <v>R5</v>
      </c>
      <c r="C5" s="103">
        <v>1</v>
      </c>
      <c r="D5" s="103" t="s">
        <v>36592</v>
      </c>
      <c r="E5" s="103" t="s">
        <v>39106</v>
      </c>
      <c r="F5" s="104">
        <v>45981.373298611114</v>
      </c>
      <c r="G5" s="105">
        <f ca="1">IFERROR(NOW()-F5,"")</f>
        <v>19.061643402776099</v>
      </c>
      <c r="H5" s="132">
        <v>45981.360798611109</v>
      </c>
      <c r="I5" s="103" t="str">
        <f>IFERROR(VLOOKUP(D5,DB!A:F,6,0),"")</f>
        <v>SCECO</v>
      </c>
      <c r="J5" s="103" t="str">
        <f>IFERROR(VLOOKUP(D5,DB!A:G,7,0),"")</f>
        <v>Dead</v>
      </c>
      <c r="K5" s="103" t="s">
        <v>39143</v>
      </c>
      <c r="L5" s="103" t="str">
        <f>IFERROR(VLOOKUP(D5,DB!A:I,9,0),"")</f>
        <v>Latis</v>
      </c>
    </row>
    <row r="6" spans="1:13">
      <c r="A6" s="37" t="s">
        <v>39144</v>
      </c>
      <c r="B6" s="37" t="str">
        <f>IFERROR(VLOOKUP(D6,DB!A:K,11,0),"")</f>
        <v>R5</v>
      </c>
      <c r="C6" s="37">
        <v>1</v>
      </c>
      <c r="D6" s="37" t="s">
        <v>37850</v>
      </c>
      <c r="E6" s="37" t="s">
        <v>39106</v>
      </c>
      <c r="F6" s="38">
        <v>45997.107488425929</v>
      </c>
      <c r="G6" s="131">
        <f t="shared" ref="G6" ca="1" si="2">IFERROR(NOW()-F6,"")</f>
        <v>3.3274535879609175</v>
      </c>
      <c r="H6" s="38">
        <v>45997.093599537038</v>
      </c>
      <c r="I6" s="37" t="str">
        <f>IFERROR(VLOOKUP(D6,DB!A:F,6,0),"")</f>
        <v>SCECO</v>
      </c>
      <c r="J6" s="37" t="str">
        <f>IFERROR(VLOOKUP(D6,DB!A:G,7,0),"")</f>
        <v>In progress</v>
      </c>
      <c r="K6" s="37" t="s">
        <v>39145</v>
      </c>
      <c r="L6" s="37" t="str">
        <f>IFERROR(VLOOKUP(D6,DB!A:I,9,0),"")</f>
        <v>Latis</v>
      </c>
    </row>
    <row r="7" spans="1:13">
      <c r="A7" s="37" t="s">
        <v>39146</v>
      </c>
      <c r="B7" s="37" t="str">
        <f>IFERROR(VLOOKUP(D7,DB!A:K,11,0),"")</f>
        <v>R5</v>
      </c>
      <c r="C7" s="37">
        <v>1</v>
      </c>
      <c r="D7" s="37" t="s">
        <v>38216</v>
      </c>
      <c r="E7" s="37" t="s">
        <v>39106</v>
      </c>
      <c r="F7" s="38" t="s">
        <v>24</v>
      </c>
      <c r="G7" s="131" t="str">
        <f ca="1">IFERROR(NOW()-F7,"")</f>
        <v/>
      </c>
      <c r="H7" s="38">
        <v>46000.298668981479</v>
      </c>
      <c r="I7" s="37" t="str">
        <f>IFERROR(VLOOKUP(D7,DB!A:F,6,0),"")</f>
        <v>SCECO</v>
      </c>
      <c r="J7" s="37" t="str">
        <f>IFERROR(VLOOKUP(D7,DB!A:G,7,0),"")</f>
        <v>Haj Removal</v>
      </c>
      <c r="K7" s="37" t="s">
        <v>39147</v>
      </c>
      <c r="L7" s="37" t="str">
        <f>IFERROR(VLOOKUP(D7,DB!A:I,9,0),"")</f>
        <v>Latis</v>
      </c>
    </row>
    <row r="8" spans="1:13">
      <c r="A8" s="37" t="s">
        <v>39148</v>
      </c>
      <c r="B8" s="37" t="str">
        <f>IFERROR(VLOOKUP(D8,DB!A:K,11,0),"")</f>
        <v>R5</v>
      </c>
      <c r="C8" s="37">
        <v>1</v>
      </c>
      <c r="D8" s="37" t="s">
        <v>33687</v>
      </c>
      <c r="E8" s="37" t="s">
        <v>39114</v>
      </c>
      <c r="F8" s="38">
        <v>46000.423136574071</v>
      </c>
      <c r="G8" s="131">
        <f ca="1">IFERROR(NOW()-F8,"")</f>
        <v>1.180543981899973E-2</v>
      </c>
      <c r="H8" s="38">
        <v>46000.41302083333</v>
      </c>
      <c r="I8" s="37" t="str">
        <f>IFERROR(VLOOKUP(D8,DB!A:F,6,0),"")</f>
        <v>SCECO</v>
      </c>
      <c r="J8" s="37" t="str">
        <f>IFERROR(VLOOKUP(D8,DB!A:G,7,0),"")</f>
        <v>Good</v>
      </c>
      <c r="K8" s="37" t="s">
        <v>39149</v>
      </c>
      <c r="L8" s="37" t="str">
        <f>IFERROR(VLOOKUP(D8,DB!A:I,9,0),"")</f>
        <v>Latis</v>
      </c>
    </row>
    <row r="9" spans="1:13">
      <c r="A9" s="37"/>
      <c r="B9" s="37" t="str">
        <f>IFERROR(VLOOKUP(D9,DB!A:K,11,0),"")</f>
        <v/>
      </c>
      <c r="C9" s="37"/>
      <c r="D9" s="153"/>
      <c r="E9" s="37"/>
      <c r="F9" s="38"/>
      <c r="G9" s="131">
        <f ca="1">IFERROR(NOW()-F9,"")</f>
        <v>46000.43494201389</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1">
        <f ca="1">IFERROR(NOW()-F10,"")</f>
        <v>46000.43494201389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46000.43494201389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46000.43494201389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46000.43494201389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46000.43494201389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46000.43494201389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46000.43494201389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46000.43494201389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46000.43494201389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46000.43494201389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46000.43494201389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46000.43494201389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46000.43494201389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46000.43494201389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46000.43494201389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46000.43494201389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46000.43494201389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46000.43494201389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46000.43494201389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46000.43494201389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46000.43494201389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46000.43494201389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46000.43494201389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46000.43494201389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46000.43494201389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46000.43494201389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46000.43494201389</v>
      </c>
      <c r="H36" s="38"/>
      <c r="I36" s="37" t="str">
        <f>IFERROR(VLOOKUP(D36,DB!A:F,6,0),"")</f>
        <v/>
      </c>
      <c r="J36" s="37" t="str">
        <f>IFERROR(VLOOKUP(D36,DB!A:G,7,0),"")</f>
        <v/>
      </c>
      <c r="K36" s="37"/>
      <c r="L36" s="37" t="str">
        <f>IFERROR(VLOOKUP(D36,DB!A:I,9,0),"")</f>
        <v/>
      </c>
    </row>
    <row r="37" spans="1:12">
      <c r="A37" s="37" t="s">
        <v>39150</v>
      </c>
      <c r="B37" s="37" t="str">
        <f>IFERROR(VLOOKUP(D37,DB!A:K,11,0),"")</f>
        <v>R5</v>
      </c>
      <c r="C37" s="37">
        <v>1</v>
      </c>
      <c r="D37" s="37" t="s">
        <v>38187</v>
      </c>
      <c r="E37" s="37" t="s">
        <v>39106</v>
      </c>
      <c r="F37" s="38">
        <v>46000.087430555555</v>
      </c>
      <c r="G37" s="131">
        <f ca="1">IFERROR(NOW()-F37,"")</f>
        <v>0.34751145833433839</v>
      </c>
      <c r="H37" s="38">
        <v>46000.164756944447</v>
      </c>
      <c r="I37" s="37" t="str">
        <f>IFERROR(VLOOKUP(D37,DB!A:F,6,0),"")</f>
        <v>SCECO</v>
      </c>
      <c r="J37" s="37" t="str">
        <f>IFERROR(VLOOKUP(D37,DB!A:G,7,0),"")</f>
        <v>Haj Removal</v>
      </c>
      <c r="K37" s="37" t="s">
        <v>39151</v>
      </c>
      <c r="L37" s="37" t="str">
        <f>IFERROR(VLOOKUP(D37,DB!A:I,9,0),"")</f>
        <v>Latis</v>
      </c>
    </row>
    <row r="38" spans="1:12">
      <c r="A38" s="37"/>
      <c r="B38" s="37" t="str">
        <f>IFERROR(VLOOKUP(D38,DB!A:K,11,0),"")</f>
        <v/>
      </c>
      <c r="C38" s="37"/>
      <c r="D38" s="37"/>
      <c r="E38" s="37"/>
      <c r="F38" s="38"/>
      <c r="G38" s="131">
        <f ca="1">IFERROR(NOW()-F38,"")</f>
        <v>46000.43494201389</v>
      </c>
      <c r="H38" s="38"/>
      <c r="I38" s="37" t="str">
        <f>IFERROR(VLOOKUP(D38,DB!A:F,6,0),"")</f>
        <v/>
      </c>
      <c r="J38" s="37" t="str">
        <f>IFERROR(VLOOKUP(D38,DB!A:G,7,0),"")</f>
        <v/>
      </c>
      <c r="K38" s="37"/>
      <c r="L38" s="37"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2"/>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3</v>
      </c>
      <c r="D2" s="115" t="s">
        <v>34904</v>
      </c>
      <c r="E2" s="138" t="s">
        <v>39106</v>
      </c>
      <c r="F2" s="117"/>
      <c r="G2" s="72">
        <f t="shared" ref="G2:G16" ca="1" si="0">IFERROR(NOW()-F2,"-")</f>
        <v>46000.43494201389</v>
      </c>
      <c r="H2" s="117">
        <v>46000.401944444442</v>
      </c>
      <c r="I2" s="115" t="str">
        <f>IFERROR(VLOOKUP(D2,DB!A:F,6,0),"")</f>
        <v>SCECO+STB</v>
      </c>
      <c r="J2" s="115" t="str">
        <f>IFERROR(VLOOKUP(D2,DB!A:G,7,0),"")</f>
        <v>Vandalized+No BB Design</v>
      </c>
      <c r="K2" s="118" t="s">
        <v>39153</v>
      </c>
      <c r="L2" s="133" t="str">
        <f>IFERROR(VLOOKUP(D2,DB!A:I,9,0),"")</f>
        <v>Latis</v>
      </c>
    </row>
    <row r="3" spans="1:16382" ht="31.5" customHeight="1">
      <c r="A3" s="114" t="s">
        <v>39154</v>
      </c>
      <c r="B3" s="115" t="str">
        <f>IFERROR(VLOOKUP(D3,DB!A:K,11,0),"")</f>
        <v>R6</v>
      </c>
      <c r="C3" s="116">
        <v>3</v>
      </c>
      <c r="D3" s="115" t="s">
        <v>35044</v>
      </c>
      <c r="E3" s="138" t="s">
        <v>39106</v>
      </c>
      <c r="F3" s="117"/>
      <c r="G3" s="72">
        <f t="shared" ca="1" si="0"/>
        <v>46000.43494201389</v>
      </c>
      <c r="H3" s="117">
        <v>46000.401944444442</v>
      </c>
      <c r="I3" s="115" t="str">
        <f>IFERROR(VLOOKUP(D3,DB!A:F,6,0),"")</f>
        <v>SCECO+STB</v>
      </c>
      <c r="J3" s="115" t="str">
        <f>IFERROR(VLOOKUP(D3,DB!A:G,7,0),"")</f>
        <v xml:space="preserve">Weak </v>
      </c>
      <c r="K3" s="118" t="s">
        <v>39153</v>
      </c>
      <c r="L3" s="133" t="str">
        <f>IFERROR(VLOOKUP(D3,DB!A:I,9,0),"")</f>
        <v>Latis</v>
      </c>
    </row>
    <row r="4" spans="1:16382" ht="31.5" customHeight="1">
      <c r="A4" s="114"/>
      <c r="B4" s="115" t="str">
        <f>IFERROR(VLOOKUP(D4,DB!A:K,11,0),"")</f>
        <v/>
      </c>
      <c r="C4" s="116"/>
      <c r="D4" s="115"/>
      <c r="E4" s="138"/>
      <c r="F4" s="117"/>
      <c r="G4" s="72">
        <f t="shared" ca="1" si="0"/>
        <v>46000.43494201389</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46000.43494201389</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46000.43494201389</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46000.43494201389</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46000.43494201389</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46000.43494201389</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46000.43494201389</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46000.43494201389</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46000.43494201389</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46000.43494201389</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46000.43494201389</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46000.43494201389</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46000.43494201389</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ref="G17:G80" ca="1" si="1">IFERROR(NOW()-F17,"-")</f>
        <v>46000.43494201389</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46000.43494201389</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46000.43494201389</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46000.43494201389</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46000.43494201389</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46000.43494201389</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46000.43494201389</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46000.43494201389</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46000.43494201389</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46000.43494201389</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46000.43494201389</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46000.43494201389</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46000.43494201389</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46000.43494201389</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46000.43494201389</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46000.43494201389</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46000.43494201389</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46000.43494201389</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46000.43494201389</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46000.43494201389</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46000.43494201389</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46000.43494201389</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46000.43494201389</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46000.43494201389</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46000.43494201389</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46000.43494201389</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46000.43494201389</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46000.43494201389</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46000.43494201389</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46000.43494201389</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46000.43494201389</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46000.43494201389</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46000.43494201389</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46000.43494201389</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46000.43494201389</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46000.43494201389</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46000.43494201389</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46000.43494201389</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46000.43494201389</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46000.43494201389</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46000.43494201389</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46000.43494201389</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46000.43494201389</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46000.43494201389</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46000.43494201389</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46000.43494201389</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46000.43494201389</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46000.43494201389</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46000.43494201389</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46000.43494201389</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46000.43494201389</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46000.43494201389</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46000.43494201389</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46000.43494201389</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46000.43494201389</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46000.43494201389</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46000.43494201389</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46000.43494201389</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46000.43494201389</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46000.43494201389</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46000.43494201389</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46000.43494201389</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46000.43494201389</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46000.43494201389</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ref="G81:G144" ca="1" si="2">IFERROR(NOW()-F81,"-")</f>
        <v>46000.43494201389</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46000.43494201389</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46000.43494201389</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46000.43494201389</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46000.43494201389</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46000.43494201389</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46000.43494201389</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46000.43494201389</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46000.43494201389</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46000.43494201389</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46000.43494201389</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46000.43494201389</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46000.43494201389</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46000.43494201389</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46000.43494201389</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46000.43494201389</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46000.43494201389</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46000.43494201389</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46000.43494201389</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46000.43494201389</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46000.43494201389</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46000.43494201389</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46000.43494201389</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46000.43494201389</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46000.43494201389</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46000.43494201389</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46000.43494201389</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46000.43494201389</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46000.43494201389</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46000.43494201389</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46000.43494201389</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46000.43494201389</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46000.43494201389</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46000.43494201389</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46000.43494201389</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46000.43494201389</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46000.43494201389</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46000.43494201389</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46000.43494201389</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46000.43494201389</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46000.43494201389</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46000.43494201389</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46000.43494201389</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46000.43494201389</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46000.43494201389</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46000.43494201389</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46000.43494201389</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46000.43494201389</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46000.43494201389</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46000.43494201389</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46000.43494201389</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46000.43494201389</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46000.43494201389</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46000.43494201389</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46000.43494201389</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46000.43494201389</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46000.43494201389</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46000.43494201389</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46000.43494201389</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46000.43494201389</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46000.43494201389</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46000.43494201389</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46000.43494201389</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46000.43494201389</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ref="G145:G208" ca="1" si="3">IFERROR(NOW()-F145,"-")</f>
        <v>46000.43494201389</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46000.43494201389</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46000.43494201389</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46000.43494201389</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46000.43494201389</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46000.43494201389</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46000.43494201389</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46000.43494201389</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46000.43494201389</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46000.43494201389</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46000.43494201389</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46000.43494201389</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46000.43494201389</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46000.43494201389</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46000.43494201389</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46000.43494201389</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46000.43494201389</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46000.43494201389</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46000.43494201389</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46000.43494201389</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46000.43494201389</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46000.43494201389</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46000.43494201389</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46000.43494201389</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46000.43494201389</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46000.43494201389</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46000.43494201389</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46000.43494201389</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46000.43494201389</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46000.43494201389</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46000.43494201389</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46000.43494201389</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46000.43494201389</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46000.43494201389</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46000.43494201389</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46000.43494201389</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46000.43494201389</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46000.43494201389</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46000.43494201389</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46000.43494201389</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46000.43494201389</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46000.43494201389</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46000.43494201389</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46000.43494201389</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46000.43494201389</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46000.43494201389</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46000.43494201389</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46000.43494201389</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46000.43494201389</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46000.43494201389</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46000.43494201389</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46000.43494201389</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46000.43494201389</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46000.43494201389</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46000.43494201389</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46000.43494201389</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46000.43494201389</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46000.43494201389</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46000.43494201389</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46000.43494201389</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46000.43494201389</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46000.43494201389</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46000.43494201389</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46000.43494201389</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ref="G209:G272" ca="1" si="4">IFERROR(NOW()-F209,"-")</f>
        <v>46000.43494201389</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46000.43494201389</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46000.43494201389</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46000.43494201389</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46000.43494201389</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46000.43494201389</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46000.43494201389</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46000.43494201389</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46000.43494201389</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46000.43494201389</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46000.43494201389</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46000.43494201389</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46000.43494201389</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46000.43494201389</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46000.43494201389</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46000.43494201389</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46000.43494201389</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46000.43494201389</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46000.43494201389</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46000.43494201389</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46000.43494201389</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46000.43494201389</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46000.43494201389</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46000.43494201389</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46000.43494201389</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46000.43494201389</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46000.43494201389</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46000.43494201389</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46000.43494201389</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46000.43494201389</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46000.43494201389</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46000.43494201389</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46000.43494201389</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46000.43494201389</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46000.43494201389</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46000.43494201389</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46000.43494201389</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46000.43494201389</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46000.43494201389</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46000.43494201389</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46000.43494201389</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46000.43494201389</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46000.43494201389</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46000.43494201389</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46000.43494201389</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46000.43494201389</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46000.43494201389</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46000.43494201389</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46000.43494201389</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46000.43494201389</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46000.43494201389</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46000.43494201389</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46000.43494201389</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46000.43494201389</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46000.43494201389</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46000.43494201389</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46000.43494201389</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46000.43494201389</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46000.43494201389</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46000.43494201389</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46000.43494201389</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46000.43494201389</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46000.43494201389</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46000.43494201389</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ref="G273:G336" ca="1" si="5">IFERROR(NOW()-F273,"-")</f>
        <v>46000.43494201389</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46000.43494201389</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46000.43494201389</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46000.43494201389</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46000.43494201389</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46000.43494201389</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46000.43494201389</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46000.43494201389</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46000.43494201389</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46000.43494201389</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46000.43494201389</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46000.43494201389</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46000.43494201389</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46000.43494201389</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46000.43494201389</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46000.43494201389</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46000.43494201389</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46000.43494201389</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46000.43494201389</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46000.43494201389</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46000.43494201389</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46000.43494201389</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46000.43494201389</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46000.43494201389</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46000.43494201389</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46000.43494201389</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46000.43494201389</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46000.43494201389</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46000.43494201389</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46000.43494201389</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46000.43494201389</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46000.43494201389</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46000.43494201389</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46000.43494201389</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46000.43494201389</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46000.43494201389</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46000.43494201389</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46000.43494201389</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46000.43494201389</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46000.43494201389</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46000.43494201389</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46000.43494201389</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46000.43494201389</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46000.43494201389</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46000.43494201389</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46000.43494201389</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46000.43494201389</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46000.43494201389</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46000.43494201389</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46000.43494201389</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46000.43494201389</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46000.43494201389</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46000.43494201389</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46000.43494201389</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46000.43494201389</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46000.43494201389</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46000.43494201389</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46000.43494201389</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46000.43494201389</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46000.43494201389</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46000.43494201389</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46000.43494201389</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46000.43494201389</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46000.43494201389</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ref="G337:G400" ca="1" si="6">IFERROR(NOW()-F337,"-")</f>
        <v>46000.43494201389</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46000.43494201389</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46000.43494201389</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46000.43494201389</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46000.43494201389</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46000.43494201389</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46000.43494201389</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46000.43494201389</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46000.43494201389</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46000.43494201389</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46000.43494201389</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46000.43494201389</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46000.43494201389</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46000.43494201389</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46000.43494201389</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46000.43494201389</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46000.43494201389</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46000.43494201389</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46000.43494201389</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46000.43494201389</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46000.43494201389</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46000.43494201389</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46000.43494201389</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46000.43494201389</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46000.43494201389</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46000.43494201389</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46000.43494201389</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46000.43494201389</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46000.43494201389</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46000.43494201389</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46000.43494201389</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46000.43494201389</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46000.43494201389</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46000.43494201389</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46000.43494201389</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46000.43494201389</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46000.43494201389</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46000.43494201389</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46000.43494201389</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46000.43494201389</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46000.43494201389</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46000.43494201389</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46000.43494201389</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46000.43494201389</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46000.43494201389</v>
      </c>
      <c r="H381" s="117"/>
      <c r="I381" s="115" t="str">
        <f>IFERROR(VLOOKUP(D381,DB!A:F,6,0),"")</f>
        <v/>
      </c>
      <c r="J381" s="115" t="str">
        <f>IFERROR(VLOOKUP(D381,DB!A:G,7,0),"")</f>
        <v/>
      </c>
      <c r="K381" s="118"/>
      <c r="L381" s="133" t="str">
        <f>IFERROR(VLOOKUP(D381,DB!A:I,9,0),"")</f>
        <v/>
      </c>
    </row>
    <row r="382" spans="1:12" ht="31.5" customHeight="1">
      <c r="A382" s="139"/>
      <c r="B382" s="140" t="str">
        <f>IFERROR(VLOOKUP(D382,DB!A:K,11,0),"")</f>
        <v/>
      </c>
      <c r="C382" s="141"/>
      <c r="D382" s="140"/>
      <c r="E382" s="138"/>
      <c r="F382" s="142"/>
      <c r="G382" s="143">
        <f t="shared" ca="1" si="6"/>
        <v>46000.43494201389</v>
      </c>
      <c r="H382" s="142"/>
      <c r="I382" s="140" t="str">
        <f>IFERROR(VLOOKUP(D382,DB!A:F,6,0),"")</f>
        <v/>
      </c>
      <c r="J382" s="140" t="str">
        <f>IFERROR(VLOOKUP(D382,DB!A:G,7,0),"")</f>
        <v/>
      </c>
      <c r="K382" s="144"/>
      <c r="L382" s="145" t="str">
        <f>IFERROR(VLOOKUP(D382,DB!A:I,9,0),"")</f>
        <v/>
      </c>
    </row>
  </sheetData>
  <dataValidations count="2">
    <dataValidation allowBlank="1" showInputMessage="1" showErrorMessage="1" sqref="E1" xr:uid="{9E1BC488-8814-4F8A-8DBE-742B3278AB71}"/>
    <dataValidation type="list" allowBlank="1" showInputMessage="1" showErrorMessage="1" sqref="E2:E3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2025-12-09T07:28:53Z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