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429" documentId="120_S{2AC9BD13-BADA-5192-A53E-5A8FF88502F6}" xr6:coauthVersionLast="47" xr6:coauthVersionMax="47" xr10:uidLastSave="{FAADB1A4-E634-4772-B4B1-6A70CA0CFB91}"/>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L16" i="5"/>
  <c r="L17" i="5"/>
  <c r="L18" i="5"/>
  <c r="L19" i="5"/>
  <c r="L20" i="5"/>
  <c r="L21" i="5"/>
  <c r="L22" i="5"/>
  <c r="L23" i="5"/>
  <c r="L24" i="5"/>
  <c r="J16" i="5"/>
  <c r="J17" i="5"/>
  <c r="J18" i="5"/>
  <c r="J19" i="5"/>
  <c r="J20" i="5"/>
  <c r="J21" i="5"/>
  <c r="J22" i="5"/>
  <c r="J23" i="5"/>
  <c r="J24" i="5"/>
  <c r="I16" i="5"/>
  <c r="I17" i="5"/>
  <c r="I18" i="5"/>
  <c r="I19" i="5"/>
  <c r="I20" i="5"/>
  <c r="I21" i="5"/>
  <c r="I22" i="5"/>
  <c r="I23" i="5"/>
  <c r="I24" i="5"/>
  <c r="B16" i="5"/>
  <c r="B17" i="5"/>
  <c r="B18" i="5"/>
  <c r="B19" i="5"/>
  <c r="B20" i="5"/>
  <c r="B21" i="5"/>
  <c r="B22" i="5"/>
  <c r="B23" i="5"/>
  <c r="B24" i="5"/>
  <c r="G16" i="5"/>
  <c r="G17" i="5"/>
  <c r="G18" i="5"/>
  <c r="G19" i="5"/>
  <c r="G20" i="5"/>
  <c r="G21" i="5"/>
  <c r="G22" i="5"/>
  <c r="G23" i="5"/>
  <c r="G24" i="5"/>
  <c r="D2" i="3"/>
  <c r="D12" i="3"/>
  <c r="D9" i="3"/>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2" i="9"/>
  <c r="G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L6" i="5"/>
  <c r="L7" i="5"/>
  <c r="L8" i="5"/>
  <c r="L9" i="5"/>
  <c r="L10" i="5"/>
  <c r="L11" i="5"/>
  <c r="L12" i="5"/>
  <c r="L13" i="5"/>
  <c r="L14" i="5"/>
  <c r="L15" i="5"/>
  <c r="J6" i="5"/>
  <c r="J7" i="5"/>
  <c r="J8" i="5"/>
  <c r="J9" i="5"/>
  <c r="J10" i="5"/>
  <c r="J11" i="5"/>
  <c r="J12" i="5"/>
  <c r="J13" i="5"/>
  <c r="J14" i="5"/>
  <c r="J15" i="5"/>
  <c r="I6" i="5"/>
  <c r="I7" i="5"/>
  <c r="I8" i="5"/>
  <c r="I9" i="5"/>
  <c r="I10" i="5"/>
  <c r="I11" i="5"/>
  <c r="I12" i="5"/>
  <c r="I13" i="5"/>
  <c r="I14" i="5"/>
  <c r="I15" i="5"/>
  <c r="B6" i="5"/>
  <c r="B7" i="5"/>
  <c r="B8" i="5"/>
  <c r="B9" i="5"/>
  <c r="B10" i="5"/>
  <c r="B11" i="5"/>
  <c r="B12" i="5"/>
  <c r="B13" i="5"/>
  <c r="B14" i="5"/>
  <c r="B15" i="5"/>
  <c r="G6" i="5"/>
  <c r="G7" i="5"/>
  <c r="G8" i="5"/>
  <c r="G9" i="5"/>
  <c r="G10" i="5"/>
  <c r="G11" i="5"/>
  <c r="G12" i="5"/>
  <c r="G13" i="5"/>
  <c r="G14" i="5"/>
  <c r="G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<sst xmlns="http://schemas.openxmlformats.org/spreadsheetml/2006/main" count="181595" uniqueCount="39212">
  <si>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</si>
  <si>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</si>
  <si>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</si>
  <si>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</si>
  <si>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</si>
  <si>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</si>
  <si>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</si>
  <si>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</si>
  <si>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</si>
  <si>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</si>
  <si>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</si>
  <si>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</si>
  <si>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</si>
  <si>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</si>
  <si>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</si>
  <si>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</si>
  <si>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</si>
  <si>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</si>
  <si>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</si>
  <si>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</si>
  <si>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</si>
  <si>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</si>
  <si>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</si>
  <si>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</si>
  <si>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</si>
  <si>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</si>
  <si>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</si>
  <si>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</si>
  <si>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</si>
  <si>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</si>
  <si>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</si>
  <si>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</si>
  <si>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</si>
  <si>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</si>
  <si>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</si>
  <si>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</si>
  <si>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</si>
  <si>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</si>
  <si>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</si>
  <si>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</si>
  <si>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</si>
  <si>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</si>
  <si>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</si>
  <si>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</si>
  <si>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</si>
  <si>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</si>
  <si>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</si>
  <si>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</si>
  <si>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</si>
  <si>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</si>
  <si>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</si>
  <si>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</si>
  <si>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</si>
  <si>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</si>
  <si>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</si>
  <si>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</si>
  <si>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</si>
  <si>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</si>
  <si>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</si>
  <si>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</si>
  <si>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</si>
  <si>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</si>
  <si>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</si>
  <si>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</si>
  <si>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</si>
  <si>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</si>
  <si>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</si>
  <si>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</si>
  <si>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</si>
  <si>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</si>
  <si>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</si>
  <si>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</si>
  <si>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</si>
  <si>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</si>
  <si>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</si>
  <si>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</si>
  <si>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</si>
  <si>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</si>
  <si>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</si>
  <si>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</si>
  <si>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</si>
  <si>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</si>
  <si>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</si>
  <si>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</si>
  <si>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</si>
  <si>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</si>
  <si>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</si>
  <si>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</si>
  <si>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</si>
  <si>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</si>
  <si>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</si>
  <si>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</si>
  <si>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</si>
  <si>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</si>
  <si>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</si>
  <si>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</si>
  <si>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</si>
  <si>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</si>
  <si>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</si>
  <si>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</si>
  <si>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</si>
  <si>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</si>
  <si>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</si>
  <si>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</si>
  <si>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</si>
  <si>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</si>
  <si>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</si>
  <si>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</si>
  <si>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</si>
  <si>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</si>
  <si>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</si>
  <si>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</si>
  <si>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</si>
  <si>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</si>
  <si>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</si>
  <si>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</si>
  <si>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</si>
  <si>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</si>
  <si>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</si>
  <si>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</si>
  <si>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</si>
  <si>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</si>
  <si>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</si>
  <si>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</si>
  <si>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</si>
  <si>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</si>
  <si>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</si>
  <si>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</si>
  <si>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</si>
  <si>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</si>
  <si>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</si>
  <si>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</si>
  <si>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</si>
  <si>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</si>
  <si>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</si>
  <si>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</si>
  <si>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</si>
  <si>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</si>
  <si>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</si>
  <si>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</si>
  <si>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</si>
  <si>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</si>
  <si>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</si>
  <si>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</si>
  <si>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</si>
  <si>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</si>
  <si>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</si>
  <si>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</si>
  <si>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</si>
  <si>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</si>
  <si>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</si>
  <si>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</si>
  <si>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</si>
  <si>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</si>
  <si>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</si>
  <si>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</si>
  <si>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</si>
  <si>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</si>
  <si>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</si>
  <si>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</si>
  <si>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</si>
  <si>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</si>
  <si>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</si>
  <si>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</si>
  <si>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</si>
  <si>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</si>
  <si>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</si>
  <si>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</si>
  <si>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</si>
  <si>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</si>
  <si>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</si>
  <si>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</si>
  <si>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</si>
  <si>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</si>
  <si>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</si>
  <si>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</si>
  <si>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</si>
  <si>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</si>
  <si>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</si>
  <si>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</si>
  <si>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</si>
  <si>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</si>
  <si>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</si>
  <si>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</si>
  <si>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</si>
  <si>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</si>
  <si>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</si>
  <si>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</si>
  <si>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</si>
  <si>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</si>
  <si>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</si>
  <si>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</si>
  <si>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</si>
  <si>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</si>
  <si>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</si>
  <si>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</si>
  <si>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</si>
  <si>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</si>
  <si>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</si>
  <si>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</si>
  <si>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</si>
  <si>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</si>
  <si>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</si>
  <si>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</si>
  <si>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</si>
  <si>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</si>
  <si>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</si>
  <si>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</si>
  <si>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</si>
  <si>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</si>
  <si>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</si>
  <si>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</si>
  <si>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</si>
  <si>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</si>
  <si>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</si>
  <si>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</si>
  <si>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</si>
  <si>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</si>
  <si>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</si>
  <si>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</si>
  <si>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</si>
  <si>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</si>
  <si>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</si>
  <si>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</si>
  <si>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</si>
  <si>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</si>
  <si>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</si>
  <si>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</si>
  <si>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</si>
  <si>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</si>
  <si>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</si>
  <si>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</si>
  <si>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</si>
  <si>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</si>
  <si>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</si>
  <si>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</si>
  <si>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</si>
  <si>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</si>
  <si>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</si>
  <si>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</si>
  <si>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</si>
  <si>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</si>
  <si>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</si>
  <si>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</si>
  <si>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</si>
  <si>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</si>
  <si>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</si>
  <si>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</si>
  <si>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</si>
  <si>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</si>
  <si>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</si>
  <si>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</si>
  <si>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</si>
  <si>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</si>
  <si>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</si>
  <si>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</si>
  <si>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</si>
  <si>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</si>
  <si>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</si>
  <si>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</si>
  <si>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</si>
  <si>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</si>
  <si>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</si>
  <si>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</si>
  <si>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</si>
  <si>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</si>
  <si>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</si>
  <si>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</si>
  <si>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</si>
  <si>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</si>
  <si>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</si>
  <si>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</si>
  <si>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</si>
  <si>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</si>
  <si>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</si>
  <si>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</si>
  <si>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</si>
  <si>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</si>
  <si>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</si>
  <si>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</si>
  <si>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</si>
  <si>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</si>
  <si>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</si>
  <si>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</si>
  <si>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</si>
  <si>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</si>
  <si>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</si>
  <si>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</si>
  <si>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</si>
  <si>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</si>
  <si>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</si>
  <si>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</si>
  <si>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</si>
  <si>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</si>
  <si>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</si>
  <si>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</si>
  <si>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</si>
  <si>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</si>
  <si>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</si>
  <si>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</si>
  <si>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</si>
  <si>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</si>
  <si>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</si>
  <si>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</si>
  <si>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</si>
  <si>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</si>
  <si>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</si>
  <si>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</si>
  <si>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</si>
  <si>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</si>
  <si>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</si>
  <si>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</si>
  <si>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</si>
  <si>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</si>
  <si>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</si>
  <si>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</si>
  <si>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</si>
  <si>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</si>
  <si>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</si>
  <si>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</si>
  <si>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</si>
  <si>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</si>
  <si>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</si>
  <si>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</si>
  <si>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</si>
  <si>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</si>
  <si>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</si>
  <si>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</si>
  <si>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</si>
  <si>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</si>
  <si>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</si>
  <si>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</si>
  <si>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</si>
  <si>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</si>
  <si>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</si>
  <si>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</si>
  <si>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</si>
  <si>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</si>
  <si>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</si>
  <si>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</si>
  <si>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</si>
  <si>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</si>
  <si>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</si>
  <si>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</si>
  <si>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</si>
  <si>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</si>
  <si>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</si>
  <si>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</si>
  <si>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</si>
  <si>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</si>
  <si>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</si>
  <si>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</si>
  <si>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</si>
  <si>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</si>
  <si>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</si>
  <si>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</si>
  <si>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</si>
  <si>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</si>
  <si>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</si>
  <si>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</si>
  <si>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</si>
  <si>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</si>
  <si>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</si>
  <si>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</si>
  <si>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</si>
  <si>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</si>
  <si>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</si>
  <si>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</si>
  <si>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</si>
  <si>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</si>
  <si>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</si>
  <si>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</si>
  <si>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</si>
  <si>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</si>
  <si>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</si>
  <si>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</si>
  <si>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</si>
  <si>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</si>
  <si>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</si>
  <si>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</si>
  <si>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</si>
  <si>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</si>
  <si>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</si>
  <si>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</si>
  <si>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</si>
  <si>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</si>
  <si>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</si>
  <si>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</si>
  <si>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</si>
  <si>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</si>
  <si>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</si>
  <si>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</si>
  <si>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</si>
  <si>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</si>
  <si>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</si>
  <si>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</si>
  <si>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</si>
  <si>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</si>
  <si>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</si>
  <si>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</si>
  <si>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</si>
  <si>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</si>
  <si>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</si>
  <si>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</si>
  <si>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</si>
  <si>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</si>
  <si>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</si>
  <si>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</si>
  <si>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</si>
  <si>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</si>
  <si>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</si>
  <si>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</si>
  <si>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</si>
  <si>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</si>
  <si>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</si>
  <si>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</si>
  <si>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</si>
  <si>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</si>
  <si>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</si>
  <si>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</si>
  <si>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</si>
  <si>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</si>
  <si>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</si>
  <si>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</si>
  <si>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</si>
  <si>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</si>
  <si>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</si>
  <si>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</si>
  <si>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</si>
  <si>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</si>
  <si>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</si>
  <si>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</si>
  <si>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</si>
  <si>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</si>
  <si>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</si>
  <si>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</si>
  <si>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</si>
  <si>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</si>
  <si>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</si>
  <si>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</si>
  <si>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</si>
  <si>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</si>
  <si>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</si>
  <si>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</si>
  <si>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</si>
  <si>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</si>
  <si>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</si>
  <si>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</si>
  <si>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</si>
  <si>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</si>
  <si>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</si>
  <si>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</si>
  <si>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</si>
  <si>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</si>
  <si>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</si>
  <si>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</si>
  <si>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</si>
  <si>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</si>
  <si>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</si>
  <si>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</si>
  <si>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</si>
  <si>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</si>
  <si>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</si>
  <si>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</si>
  <si>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</si>
  <si>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</si>
  <si>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</si>
  <si>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</si>
  <si>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</si>
  <si>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</si>
  <si>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</si>
  <si>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</si>
  <si>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</si>
  <si>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</si>
  <si>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</si>
  <si>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</si>
  <si>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</si>
  <si>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</si>
  <si>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</si>
  <si>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</si>
  <si>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</si>
  <si>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</si>
  <si>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</si>
  <si>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</si>
  <si>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</si>
  <si>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</si>
  <si>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</si>
  <si>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</si>
  <si>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</si>
  <si>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</si>
  <si>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</si>
  <si>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</si>
  <si>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</si>
  <si>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</si>
  <si>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</si>
  <si>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</si>
  <si>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</si>
  <si>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</si>
  <si>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</si>
  <si>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</si>
  <si>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</si>
  <si>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</si>
  <si>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</si>
  <si>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</si>
  <si>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</si>
  <si>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</si>
  <si>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</si>
  <si>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</si>
  <si>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</si>
  <si>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</si>
  <si>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</si>
  <si>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</si>
  <si>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</si>
  <si>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</si>
  <si>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</si>
  <si>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</si>
  <si>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</si>
  <si>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</si>
  <si>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</si>
  <si>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</si>
  <si>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</si>
  <si>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</si>
  <si>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</si>
  <si>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</si>
  <si>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</si>
  <si>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</si>
  <si>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</si>
  <si>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</si>
  <si>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</si>
  <si>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</si>
  <si>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</si>
  <si>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</si>
  <si>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</si>
  <si>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</si>
  <si>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</si>
  <si>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</si>
  <si>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</si>
  <si>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</si>
  <si>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</si>
  <si>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</si>
  <si>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</si>
  <si>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</si>
  <si>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</si>
  <si>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</si>
  <si>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</si>
  <si>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</si>
  <si>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</si>
  <si>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</si>
  <si>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</si>
  <si>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</si>
  <si>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</si>
  <si>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</si>
  <si>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</si>
  <si>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</si>
  <si>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</si>
  <si>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</si>
  <si>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</si>
  <si>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</si>
  <si>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</si>
  <si>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</si>
  <si>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</si>
  <si>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</si>
  <si>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</si>
  <si>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</si>
  <si>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</si>
  <si>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</si>
  <si>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</si>
  <si>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</si>
  <si>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</si>
  <si>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</si>
  <si>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</si>
  <si>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</si>
  <si>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</si>
  <si>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</si>
  <si>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</si>
  <si>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</si>
  <si>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</si>
  <si>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</si>
  <si>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</si>
  <si>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</si>
  <si>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</si>
  <si>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</si>
  <si>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</si>
  <si>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</si>
  <si>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</si>
  <si>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</si>
  <si>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</si>
  <si>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</si>
  <si>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</si>
  <si>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</si>
  <si>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</si>
  <si>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</si>
  <si>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</si>
  <si>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</si>
  <si>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</si>
  <si>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</si>
  <si>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</si>
  <si>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</si>
  <si>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</si>
  <si>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</si>
  <si>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</si>
  <si>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</si>
  <si>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</si>
  <si>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</si>
  <si>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</si>
  <si>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</si>
  <si>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</si>
  <si>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</si>
  <si>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</si>
  <si>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</si>
  <si>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</si>
  <si>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</si>
  <si>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</si>
  <si>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</si>
  <si>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</si>
  <si>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</si>
  <si>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</si>
  <si>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</si>
  <si>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</si>
  <si>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</si>
  <si>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</si>
  <si>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</si>
  <si>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</si>
  <si>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</si>
  <si>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</si>
  <si>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</si>
  <si>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</si>
  <si>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</si>
  <si>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</si>
  <si>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</si>
  <si>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</si>
  <si>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</si>
  <si>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</si>
  <si>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</si>
  <si>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</si>
  <si>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</si>
  <si>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</si>
  <si>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</si>
  <si>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</si>
  <si>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</si>
  <si>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</si>
  <si>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</si>
  <si>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</si>
  <si>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</si>
  <si>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</si>
  <si>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</si>
  <si>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</si>
  <si>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</si>
  <si>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</si>
  <si>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</si>
  <si>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</si>
  <si>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</si>
  <si>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</si>
  <si>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</si>
  <si>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</si>
  <si>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</si>
  <si>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</si>
  <si>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</si>
  <si>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</si>
  <si>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</si>
  <si>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</si>
  <si>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</si>
  <si>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</si>
  <si>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</si>
  <si>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</si>
  <si>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</si>
  <si>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</si>
  <si>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</si>
  <si>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</si>
  <si>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</si>
  <si>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</si>
  <si>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</si>
  <si>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</si>
  <si>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</si>
  <si>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</si>
  <si>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</si>
  <si>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</si>
  <si>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</si>
  <si>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</si>
  <si>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</si>
  <si>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</si>
  <si>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</si>
  <si>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</si>
  <si>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</si>
  <si>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</si>
  <si>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</si>
  <si>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</si>
  <si>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</si>
  <si>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</si>
  <si>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</si>
  <si>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</si>
  <si>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</si>
  <si>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</si>
  <si>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</si>
  <si>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</si>
  <si>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</si>
  <si>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</si>
  <si>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</si>
  <si>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</si>
  <si>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</si>
  <si>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</si>
  <si>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</si>
  <si>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</si>
  <si>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</si>
  <si>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</si>
  <si>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</si>
  <si>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</si>
  <si>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</si>
  <si>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</si>
  <si>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</si>
  <si>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</si>
  <si>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</si>
  <si>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</si>
  <si>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</si>
  <si>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</si>
  <si>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</si>
  <si>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</si>
  <si>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</si>
  <si>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</si>
  <si>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</si>
  <si>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</si>
  <si>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</si>
  <si>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</si>
  <si>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</si>
  <si>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</si>
  <si>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</si>
  <si>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</si>
  <si>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</si>
  <si>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</si>
  <si>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</si>
  <si>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</si>
  <si>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</si>
  <si>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</si>
  <si>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</si>
  <si>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</si>
  <si>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</si>
  <si>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</si>
  <si>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</si>
  <si>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</si>
  <si>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</si>
  <si>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</si>
  <si>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</si>
  <si>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</si>
  <si>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</si>
  <si>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</si>
  <si>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</si>
  <si>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</si>
  <si>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</si>
  <si>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</si>
  <si>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</si>
  <si>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</si>
  <si>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</si>
  <si>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</si>
  <si>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</si>
  <si>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</si>
  <si>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</si>
  <si>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</si>
  <si>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</si>
  <si>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</si>
  <si>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</si>
  <si>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</si>
  <si>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</si>
  <si>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</si>
  <si>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</si>
  <si>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</si>
  <si>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</si>
  <si>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</si>
  <si>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</si>
  <si>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</si>
  <si>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</si>
  <si>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</si>
  <si>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</si>
  <si>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</si>
  <si>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</si>
  <si>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</si>
  <si>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</si>
  <si>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</si>
  <si>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</si>
  <si>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</si>
  <si>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</si>
  <si>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</si>
  <si>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</si>
  <si>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</si>
  <si>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</si>
  <si>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</si>
  <si>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</si>
  <si>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</si>
  <si>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</si>
  <si>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</si>
  <si>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</si>
  <si>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</si>
  <si>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</si>
  <si>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</si>
  <si>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</si>
  <si>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</si>
  <si>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</si>
  <si>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</si>
  <si>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</si>
  <si>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</si>
  <si>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</si>
  <si>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</si>
  <si>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</si>
  <si>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</si>
  <si>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</si>
  <si>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</si>
  <si>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</si>
  <si>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</si>
  <si>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</si>
  <si>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</si>
  <si>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</si>
  <si>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</si>
  <si>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</si>
  <si>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</si>
  <si>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</si>
  <si>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</si>
  <si>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</si>
  <si>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</si>
  <si>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</si>
  <si>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</si>
  <si>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</si>
  <si>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</si>
  <si>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</si>
  <si>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</si>
  <si>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</si>
  <si>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</si>
  <si>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</si>
  <si>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</si>
  <si>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</si>
  <si>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</si>
  <si>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</si>
  <si>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</si>
  <si>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</si>
  <si>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</si>
  <si>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</si>
  <si>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</si>
  <si>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</si>
  <si>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</si>
  <si>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</si>
  <si>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</si>
  <si>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</si>
  <si>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</si>
  <si>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</si>
  <si>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</si>
  <si>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</si>
  <si>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</si>
  <si>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</si>
  <si>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</si>
  <si>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</si>
  <si>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</si>
  <si>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</si>
  <si>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</si>
  <si>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</si>
  <si>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</si>
  <si>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</si>
  <si>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</si>
  <si>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</si>
  <si>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</si>
  <si>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</si>
  <si>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</si>
  <si>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</si>
  <si>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</si>
  <si>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</si>
  <si>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</si>
  <si>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</si>
  <si>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</si>
  <si>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</si>
  <si>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</si>
  <si>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</si>
  <si>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</si>
  <si>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</si>
  <si>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</si>
  <si>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</si>
  <si>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</si>
  <si>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</si>
  <si>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</si>
  <si>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</si>
  <si>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</si>
  <si>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</si>
  <si>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</si>
  <si>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</si>
  <si>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</si>
  <si>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</si>
  <si>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</si>
  <si>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</si>
  <si>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</si>
  <si>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</si>
  <si>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</si>
  <si>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</si>
  <si>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</si>
  <si>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</si>
  <si>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</si>
  <si>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</si>
  <si>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</si>
  <si>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</si>
  <si>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</si>
  <si>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</si>
  <si>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</si>
  <si>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</si>
  <si>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</si>
  <si>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</si>
  <si>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</si>
  <si>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</si>
  <si>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</si>
  <si>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</si>
  <si>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</si>
  <si>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</si>
  <si>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</si>
  <si>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</si>
  <si>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</si>
  <si>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</si>
  <si>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</si>
  <si>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</si>
  <si>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</si>
  <si>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</si>
  <si>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</si>
  <si>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</si>
  <si>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</si>
  <si>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</si>
  <si>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</si>
  <si>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</si>
  <si>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</si>
  <si>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</si>
  <si>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</si>
  <si>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</si>
  <si>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</si>
  <si>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</si>
  <si>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</si>
  <si>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</si>
  <si>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</si>
  <si>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</si>
  <si>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</si>
  <si>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</si>
  <si>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</si>
  <si>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</si>
  <si>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</si>
  <si>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</si>
  <si>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</si>
  <si>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</si>
  <si>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</si>
  <si>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</si>
  <si>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</si>
  <si>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</si>
  <si>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</si>
  <si>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</si>
  <si>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</si>
  <si>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</si>
  <si>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</si>
  <si>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</si>
  <si>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</si>
  <si>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</si>
  <si>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</si>
  <si>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</si>
  <si>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</si>
  <si>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</si>
  <si>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</si>
  <si>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</si>
  <si>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</si>
  <si>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</si>
  <si>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</si>
  <si>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</si>
  <si>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</si>
  <si>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</si>
  <si>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</si>
  <si>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</si>
  <si>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</si>
  <si>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</si>
  <si>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</si>
  <si>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</si>
  <si>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</si>
  <si>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</si>
  <si>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</si>
  <si>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</si>
  <si>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</si>
  <si>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</si>
  <si>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</si>
  <si>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</si>
  <si>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</si>
  <si>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</si>
  <si>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</si>
  <si>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</si>
  <si>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</si>
  <si>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</si>
  <si>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</si>
  <si>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</si>
  <si>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</si>
  <si>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</si>
  <si>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</si>
  <si>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</si>
  <si>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</si>
  <si>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</si>
  <si>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</si>
  <si>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</si>
  <si>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</si>
  <si>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</si>
  <si>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</si>
  <si>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</si>
  <si>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</si>
  <si>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</si>
  <si>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</si>
  <si>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</si>
  <si>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</si>
  <si>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</si>
  <si>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</si>
  <si>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</si>
  <si>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</si>
  <si>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</si>
  <si>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</si>
  <si>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</si>
  <si>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</si>
  <si>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</si>
  <si>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</si>
  <si>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</si>
  <si>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</si>
  <si>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</si>
  <si>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</si>
  <si>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</si>
  <si>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</si>
  <si>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</si>
  <si>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</si>
  <si>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</si>
  <si>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</si>
  <si>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</si>
  <si>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</si>
  <si>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</si>
  <si>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</si>
  <si>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</si>
  <si>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</si>
  <si>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</si>
  <si>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</si>
  <si>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</si>
  <si>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</si>
  <si>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</si>
  <si>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</si>
  <si>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</si>
  <si>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</si>
  <si>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</si>
  <si>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</si>
  <si>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</si>
  <si>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</si>
  <si>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</si>
  <si>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</si>
  <si>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</si>
  <si>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</si>
  <si>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</si>
  <si>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</si>
  <si>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</si>
  <si>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</si>
  <si>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</si>
  <si>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</si>
  <si>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</si>
  <si>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</si>
  <si>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</si>
  <si>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</si>
  <si>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</si>
  <si>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</si>
  <si>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</si>
  <si>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</si>
  <si>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</si>
  <si>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</si>
  <si>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</si>
  <si>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</si>
  <si>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</si>
  <si>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</si>
  <si>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</si>
  <si>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</si>
  <si>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</si>
  <si>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</si>
  <si>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</si>
  <si>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</si>
  <si>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</si>
  <si>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</si>
  <si>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</si>
  <si>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</si>
  <si>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</si>
  <si>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</si>
  <si>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</si>
  <si>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</si>
  <si>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</si>
  <si>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</si>
  <si>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</si>
  <si>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</si>
  <si>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</si>
  <si>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</si>
  <si>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</si>
  <si>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</si>
  <si>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</si>
  <si>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</si>
  <si>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</si>
  <si>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</si>
  <si>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</si>
  <si>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</si>
  <si>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</si>
  <si>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</si>
  <si>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</si>
  <si>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</si>
  <si>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</si>
  <si>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</si>
  <si>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</si>
  <si>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</si>
  <si>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</si>
  <si>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</si>
  <si>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</si>
  <si>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</si>
  <si>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</si>
  <si>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</si>
  <si>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</si>
  <si>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</si>
  <si>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</si>
  <si>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</si>
  <si>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</si>
  <si>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</si>
  <si>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</si>
  <si>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</si>
  <si>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</si>
  <si>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</si>
  <si>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</si>
  <si>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</si>
  <si>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</si>
  <si>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</si>
  <si>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</si>
  <si>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</si>
  <si>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</si>
  <si>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</si>
  <si>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</si>
  <si>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</si>
  <si>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</si>
  <si>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</si>
  <si>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</si>
  <si>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</si>
  <si>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</si>
  <si>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</si>
  <si>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</si>
  <si>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</si>
  <si>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</si>
  <si>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</si>
  <si>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</si>
  <si>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</si>
  <si>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</si>
  <si>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</si>
  <si>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</si>
  <si>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</si>
  <si>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</si>
  <si>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</si>
  <si>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</si>
  <si>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</si>
  <si>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</si>
  <si>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</si>
  <si>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</si>
  <si>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</si>
  <si>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</si>
  <si>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</si>
  <si>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</si>
  <si>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</si>
  <si>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</si>
  <si>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</si>
  <si>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</si>
  <si>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</si>
  <si>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</si>
  <si>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</si>
  <si>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</si>
  <si>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</si>
  <si>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</si>
  <si>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</si>
  <si>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</si>
  <si>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</si>
  <si>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</si>
  <si>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</si>
  <si>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</si>
  <si>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</si>
  <si>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</si>
  <si>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</si>
  <si>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</si>
  <si>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</si>
  <si>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</si>
  <si>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</si>
  <si>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</si>
  <si>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</si>
  <si>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</si>
  <si>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</si>
  <si>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</si>
  <si>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</si>
  <si>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</si>
  <si>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</si>
  <si>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</si>
  <si>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</si>
  <si>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</si>
  <si>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</si>
  <si>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</si>
  <si>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</si>
  <si>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</si>
  <si>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</si>
  <si>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</si>
  <si>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</si>
  <si>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</si>
  <si>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</si>
  <si>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</si>
  <si>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</si>
  <si>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</si>
  <si>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</si>
  <si>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</si>
  <si>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</si>
  <si>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</si>
  <si>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</si>
  <si>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</si>
  <si>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</si>
  <si>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</si>
  <si>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</si>
  <si>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</si>
  <si>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</si>
  <si>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</si>
  <si>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</si>
  <si>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</si>
  <si>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</si>
  <si>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</si>
  <si>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</si>
  <si>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</si>
  <si>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</si>
  <si>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</si>
  <si>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</si>
  <si>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</si>
  <si>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</si>
  <si>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</si>
  <si>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</si>
  <si>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</si>
  <si>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</si>
  <si>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</si>
  <si>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</si>
  <si>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</si>
  <si>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</si>
  <si>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</si>
  <si>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</si>
  <si>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</si>
  <si>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</si>
  <si>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</si>
  <si>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</si>
  <si>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</si>
  <si>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</si>
  <si>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</si>
  <si>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</si>
  <si>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</si>
  <si>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</si>
  <si>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</si>
  <si>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</si>
  <si>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</si>
  <si>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</si>
  <si>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</si>
  <si>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</si>
  <si>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</si>
  <si>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</si>
  <si>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</si>
  <si>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</si>
  <si>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</si>
  <si>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</si>
  <si>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</si>
  <si>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</si>
  <si>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</si>
  <si>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</si>
  <si>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</si>
  <si>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</si>
  <si>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</si>
  <si>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</si>
  <si>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</si>
  <si>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</si>
  <si>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</si>
  <si>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</si>
  <si>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</si>
  <si>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</si>
  <si>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</si>
  <si>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</si>
  <si>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</si>
  <si>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</si>
  <si>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</si>
  <si>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</si>
  <si>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</si>
  <si>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</si>
  <si>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</si>
  <si>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</si>
  <si>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</si>
  <si>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</si>
  <si>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</si>
  <si>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</si>
  <si>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</si>
  <si>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</si>
  <si>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</si>
  <si>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</si>
  <si>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</si>
  <si>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</si>
  <si>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</si>
  <si>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</si>
  <si>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</si>
  <si>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</si>
  <si>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</si>
  <si>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</si>
  <si>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</si>
  <si>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</si>
  <si>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</si>
  <si>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</si>
  <si>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</si>
  <si>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</si>
  <si>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</si>
  <si>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</si>
  <si>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</si>
  <si>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</si>
  <si>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</si>
  <si>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</si>
  <si>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</si>
  <si>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</si>
  <si>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</si>
  <si>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</si>
  <si>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</si>
  <si>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</si>
  <si>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</si>
  <si>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</si>
  <si>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</si>
  <si>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</si>
  <si>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</si>
  <si>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</si>
  <si>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</si>
  <si>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</si>
  <si>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</si>
  <si>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</si>
  <si>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</si>
  <si>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</si>
  <si>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</si>
  <si>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</si>
  <si>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</si>
  <si>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</si>
  <si>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</si>
  <si>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</si>
  <si>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</si>
  <si>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</si>
  <si>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</si>
  <si>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</si>
  <si>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</si>
  <si>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</si>
  <si>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</si>
  <si>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</si>
  <si>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</si>
  <si>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</si>
  <si>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</si>
  <si>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</si>
  <si>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</si>
  <si>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</si>
  <si>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</si>
  <si>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</si>
  <si>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</si>
  <si>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</si>
  <si>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</si>
  <si>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</si>
  <si>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</si>
  <si>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</si>
  <si>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</si>
  <si>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</si>
  <si>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</si>
  <si>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</si>
  <si>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</si>
  <si>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</si>
  <si>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</si>
  <si>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</si>
  <si>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</si>
  <si>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</si>
  <si>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</si>
  <si>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</si>
  <si>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</si>
  <si>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</si>
  <si>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</si>
  <si>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</si>
  <si>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</si>
  <si>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</si>
  <si>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</si>
  <si>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</si>
  <si>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</si>
  <si>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</si>
  <si>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</si>
  <si>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</si>
  <si>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</si>
  <si>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</si>
  <si>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</si>
  <si>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</si>
  <si>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</si>
  <si>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</si>
  <si>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</si>
  <si>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</si>
  <si>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</si>
  <si>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</si>
  <si>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</si>
  <si>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</si>
  <si>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</si>
  <si>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</si>
  <si>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</si>
  <si>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</si>
  <si>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</si>
  <si>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</si>
  <si>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</si>
  <si>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</si>
  <si>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</si>
  <si>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</si>
  <si>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</si>
  <si>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</si>
  <si>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</si>
  <si>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</si>
  <si>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</si>
  <si>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</si>
  <si>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</si>
  <si>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</si>
  <si>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</si>
  <si>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</si>
  <si>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</si>
  <si>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</si>
  <si>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</si>
  <si>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</si>
  <si>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</si>
  <si>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</si>
  <si>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</si>
  <si>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</si>
  <si>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</si>
  <si>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</si>
  <si>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</si>
  <si>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</si>
  <si>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</si>
  <si>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</si>
  <si>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</si>
  <si>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</si>
  <si>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</si>
  <si>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</si>
  <si>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</si>
  <si>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</si>
  <si>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</si>
  <si>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</si>
  <si>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</si>
  <si>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</si>
  <si>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</si>
  <si>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</si>
  <si>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</si>
  <si>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</si>
  <si>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</si>
  <si>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</si>
  <si>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</si>
  <si>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</si>
  <si>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</si>
  <si>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</si>
  <si>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</si>
  <si>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</si>
  <si>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</si>
  <si>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</si>
  <si>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</si>
  <si>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</si>
  <si>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</si>
  <si>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</si>
  <si>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</si>
  <si>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</si>
  <si>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</si>
  <si>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</si>
  <si>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</si>
  <si>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</si>
  <si>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</si>
  <si>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</si>
  <si>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</si>
  <si>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</si>
  <si>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</si>
  <si>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</si>
  <si>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</si>
  <si>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</si>
  <si>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</si>
  <si>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</si>
  <si>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</si>
  <si>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</si>
  <si>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</si>
  <si>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</si>
  <si>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</si>
  <si>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</si>
  <si>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</si>
  <si>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</si>
  <si>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</si>
  <si>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</si>
  <si>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</si>
  <si>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</si>
  <si>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</si>
  <si>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</si>
  <si>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</si>
  <si>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</si>
  <si>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</si>
  <si>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</si>
  <si>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</si>
  <si>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</si>
  <si>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</si>
  <si>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</si>
  <si>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</si>
  <si>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</si>
  <si>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</si>
  <si>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</si>
  <si>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</si>
  <si>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</si>
  <si>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</si>
  <si>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</si>
  <si>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</si>
  <si>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</si>
  <si>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</si>
  <si>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</si>
  <si>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</si>
  <si>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</si>
  <si>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</si>
  <si>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</si>
  <si>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</si>
  <si>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</si>
  <si>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</si>
  <si>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</si>
  <si>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</si>
  <si>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</si>
  <si>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</si>
  <si>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</si>
  <si>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</si>
  <si>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</si>
  <si>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</si>
  <si>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</si>
  <si>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</si>
  <si>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</si>
  <si>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</si>
  <si>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</si>
  <si>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</si>
  <si>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</si>
  <si>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</si>
  <si>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</si>
  <si>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</si>
  <si>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</si>
  <si>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</si>
  <si>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</si>
  <si>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</si>
  <si>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</si>
  <si>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</si>
  <si>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</si>
  <si>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</si>
  <si>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</si>
  <si>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</si>
  <si>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</si>
  <si>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</si>
  <si>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</si>
  <si>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</si>
  <si>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</si>
  <si>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</si>
  <si>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</si>
  <si>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</si>
  <si>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</si>
  <si>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</si>
  <si>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</si>
  <si>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</si>
  <si>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</si>
  <si>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</si>
  <si>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</si>
  <si>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</si>
  <si>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</si>
  <si>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</si>
  <si>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</si>
  <si>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</si>
  <si>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</si>
  <si>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</si>
  <si>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</si>
  <si>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</si>
  <si>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</si>
  <si>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</si>
  <si>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</si>
  <si>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</si>
  <si>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</si>
  <si>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</si>
  <si>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</si>
  <si>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</si>
  <si>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</si>
  <si>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</si>
  <si>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</si>
  <si>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</si>
  <si>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</si>
  <si>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</si>
  <si>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</si>
  <si>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</si>
  <si>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</si>
  <si>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</si>
  <si>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</si>
  <si>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</si>
  <si>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</si>
  <si>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</si>
  <si>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</si>
  <si>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</si>
  <si>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</si>
  <si>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</si>
  <si>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</si>
  <si>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</si>
  <si>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</si>
  <si>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</si>
  <si>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</si>
  <si>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</si>
  <si>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</si>
  <si>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</si>
  <si>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</si>
  <si>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</si>
  <si>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</si>
  <si>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</si>
  <si>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</si>
  <si>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</si>
  <si>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</si>
  <si>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</si>
  <si>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</si>
  <si>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</si>
  <si>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</si>
  <si>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</si>
  <si>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</si>
  <si>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</si>
  <si>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</si>
  <si>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</si>
  <si>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</si>
  <si>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</si>
  <si>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</si>
  <si>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</si>
  <si>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</si>
  <si>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</si>
  <si>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</si>
  <si>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</si>
  <si>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</si>
  <si>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</si>
  <si>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</si>
  <si>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</si>
  <si>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</si>
  <si>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</si>
  <si>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</si>
  <si>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</si>
  <si>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</si>
  <si>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</si>
  <si>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</si>
  <si>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</si>
  <si>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</si>
  <si>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</si>
  <si>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</si>
  <si>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</si>
  <si>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</si>
  <si>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</si>
  <si>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</si>
  <si>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</si>
  <si>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</si>
  <si>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</si>
  <si>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</si>
  <si>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</si>
  <si>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</si>
  <si>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</si>
  <si>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</si>
  <si>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</si>
  <si>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</si>
  <si>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</si>
  <si>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</si>
  <si>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</si>
  <si>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</si>
  <si>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</si>
  <si>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</si>
  <si>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</si>
  <si>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</si>
  <si>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</si>
  <si>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</si>
  <si>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</si>
  <si>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</si>
  <si>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</si>
  <si>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</si>
  <si>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</si>
  <si>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</si>
  <si>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</si>
  <si>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</si>
  <si>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</si>
  <si>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</si>
  <si>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</si>
  <si>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</si>
  <si>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</si>
  <si>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</si>
  <si>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</si>
  <si>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</si>
  <si>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</si>
  <si>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</si>
  <si>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</si>
  <si>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</si>
  <si>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</si>
  <si>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</si>
  <si>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</si>
  <si>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</si>
  <si>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</si>
  <si>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</si>
  <si>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</si>
  <si>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</si>
  <si>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</si>
  <si>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</si>
  <si>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</si>
  <si>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</si>
  <si>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</si>
  <si>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</si>
  <si>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</si>
  <si>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</si>
  <si>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</si>
  <si>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</si>
  <si>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</si>
  <si>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</si>
  <si>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</si>
  <si>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</si>
  <si>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</si>
  <si>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</si>
  <si>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</si>
  <si>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</si>
  <si>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</si>
  <si>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</si>
  <si>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</si>
  <si>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</si>
  <si>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</si>
  <si>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</si>
  <si>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</si>
  <si>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</si>
  <si>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</si>
  <si>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</si>
  <si>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</si>
  <si>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</si>
  <si>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</si>
  <si>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</si>
  <si>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</si>
  <si>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</si>
  <si>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</si>
  <si>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</si>
  <si>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</si>
  <si>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</si>
  <si>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</si>
  <si>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</si>
  <si>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</si>
  <si>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</si>
  <si>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</si>
  <si>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</si>
  <si>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</si>
  <si>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</si>
  <si>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</si>
  <si>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</si>
  <si>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</si>
  <si>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</si>
  <si>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</si>
  <si>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</si>
  <si>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</si>
  <si>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</si>
  <si>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</si>
  <si>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</si>
  <si>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</si>
  <si>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</si>
  <si>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</si>
  <si>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</si>
  <si>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</si>
  <si>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</si>
  <si>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</si>
  <si>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</si>
  <si>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</si>
  <si>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</si>
  <si>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</si>
  <si>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</si>
  <si>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</si>
  <si>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</si>
  <si>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</si>
  <si>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</si>
  <si>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</si>
  <si>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</si>
  <si>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</si>
  <si>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</si>
  <si>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</si>
  <si>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</si>
  <si>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</si>
  <si>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</si>
  <si>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</si>
  <si>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</si>
  <si>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</si>
  <si>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</si>
  <si>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</si>
  <si>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</si>
  <si>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</si>
  <si>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</si>
  <si>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</si>
  <si>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</si>
  <si>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</si>
  <si>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</si>
  <si>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</si>
  <si>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</si>
  <si>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</si>
  <si>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</si>
  <si>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</si>
  <si>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</si>
  <si>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</si>
  <si>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</si>
  <si>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</si>
  <si>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</si>
  <si>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</si>
  <si>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</si>
  <si>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</si>
  <si>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</si>
  <si>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</si>
  <si>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</si>
  <si>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</si>
  <si>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</si>
  <si>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</si>
  <si>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</si>
  <si>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</si>
  <si>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</si>
  <si>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</si>
  <si>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</si>
  <si>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</si>
  <si>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</si>
  <si>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</si>
  <si>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</si>
  <si>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</si>
  <si>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</si>
  <si>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</si>
  <si>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</si>
  <si>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</si>
  <si>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</si>
  <si>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</si>
  <si>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</si>
  <si>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</si>
  <si>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</si>
  <si>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</si>
  <si>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</si>
  <si>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</si>
  <si>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</si>
  <si>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</si>
  <si>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</si>
  <si>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</si>
  <si>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</si>
  <si>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</si>
  <si>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</si>
  <si>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</si>
  <si>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</si>
  <si>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</si>
  <si>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</si>
  <si>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</si>
  <si>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</si>
  <si>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</si>
  <si>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</si>
  <si>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</si>
  <si>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</si>
  <si>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</si>
  <si>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</si>
  <si>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</si>
  <si>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</si>
  <si>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</si>
  <si>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</si>
  <si>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</si>
  <si>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</si>
  <si>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</si>
  <si>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</si>
  <si>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</si>
  <si>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</si>
  <si>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</si>
  <si>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</si>
  <si>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</si>
  <si>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</si>
  <si>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</si>
  <si>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</si>
  <si>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</si>
  <si>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</si>
  <si>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</si>
  <si>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</si>
  <si>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</si>
  <si>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</si>
  <si>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</si>
  <si>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</si>
  <si>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</si>
  <si>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</si>
  <si>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</si>
  <si>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</si>
  <si>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</si>
  <si>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</si>
  <si>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</si>
  <si>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</si>
  <si>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</si>
  <si>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</si>
  <si>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</si>
  <si>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</si>
  <si>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</si>
  <si>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</si>
  <si>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</si>
  <si>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</si>
  <si>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</si>
  <si>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</si>
  <si>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</si>
  <si>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</si>
  <si>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</si>
  <si>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</si>
  <si>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</si>
  <si>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</si>
  <si>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</si>
  <si>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</si>
  <si>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</si>
  <si>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</si>
  <si>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</si>
  <si>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</si>
  <si>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</si>
  <si>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</si>
  <si>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</si>
  <si>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</si>
  <si>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</si>
  <si>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</si>
  <si>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</si>
  <si>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</si>
  <si>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</si>
  <si>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</si>
  <si>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</si>
  <si>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</si>
  <si>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</si>
  <si>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</si>
  <si>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</si>
  <si>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</si>
  <si>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</si>
  <si>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</si>
  <si>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</si>
  <si>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</si>
  <si>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</si>
  <si>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</si>
  <si>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</si>
  <si>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</si>
  <si>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</si>
  <si>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</si>
  <si>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</si>
  <si>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</si>
  <si>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</si>
  <si>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</si>
  <si>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</si>
  <si>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</si>
  <si>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</si>
  <si>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</si>
  <si>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</si>
  <si>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</si>
  <si>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</si>
  <si>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</si>
  <si>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</si>
  <si>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</si>
  <si>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</si>
  <si>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</si>
  <si>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</si>
  <si>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</si>
  <si>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</si>
  <si>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</si>
  <si>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</si>
  <si>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</si>
  <si>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</si>
  <si>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</si>
  <si>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</si>
  <si>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</si>
  <si>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</si>
  <si>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</si>
  <si>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</si>
  <si>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</si>
  <si>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</si>
  <si>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</si>
  <si>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</si>
  <si>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</si>
  <si>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</si>
  <si>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</si>
  <si>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</si>
  <si>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</si>
  <si>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</si>
  <si>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</si>
  <si>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</si>
  <si>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</si>
  <si>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</si>
  <si>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</si>
  <si>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</si>
  <si>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</si>
  <si>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</si>
  <si>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</si>
  <si>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</si>
  <si>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</si>
  <si>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</si>
  <si>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</si>
  <si>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</si>
  <si>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</si>
  <si>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</si>
  <si>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</si>
  <si>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</si>
  <si>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</si>
  <si>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</si>
  <si>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</si>
  <si>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</si>
  <si>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</si>
  <si>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</si>
  <si>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</si>
  <si>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</si>
  <si>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</si>
  <si>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</si>
  <si>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</si>
  <si>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</si>
  <si>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</si>
  <si>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</si>
  <si>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</si>
  <si>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</si>
  <si>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</si>
  <si>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</si>
  <si>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</si>
  <si>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</si>
  <si>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</si>
  <si>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</si>
  <si>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</si>
  <si>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</si>
  <si>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</si>
  <si>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</si>
  <si>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</si>
  <si>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</si>
  <si>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</si>
  <si>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</si>
  <si>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</si>
  <si>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</si>
  <si>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</si>
  <si>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</si>
  <si>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</si>
  <si>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</si>
  <si>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</si>
  <si>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</si>
  <si>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</si>
  <si>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</si>
  <si>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</si>
  <si>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</si>
  <si>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</si>
  <si>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</si>
  <si>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</si>
  <si>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</si>
  <si>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</si>
  <si>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</si>
  <si>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</si>
  <si>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</si>
  <si>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</si>
  <si>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</si>
  <si>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</si>
  <si>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</si>
  <si>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</si>
  <si>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</si>
  <si>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</si>
  <si>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</si>
  <si>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</si>
  <si>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</si>
  <si>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</si>
  <si>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</si>
  <si>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</si>
  <si>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</si>
  <si>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</si>
  <si>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</si>
  <si>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</si>
  <si>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</si>
  <si>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</si>
  <si>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</si>
  <si>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</si>
  <si>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</si>
  <si>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</si>
  <si>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</si>
  <si>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</si>
  <si>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</si>
  <si>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</si>
  <si>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</si>
  <si>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</si>
  <si>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</si>
  <si>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</si>
  <si>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</si>
  <si>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</si>
  <si>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</si>
  <si>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</si>
  <si>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</si>
  <si>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</si>
  <si>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</si>
  <si>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</si>
  <si>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</si>
  <si>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</si>
  <si>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</si>
  <si>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</si>
  <si>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</si>
  <si>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</si>
  <si>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</si>
  <si>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</si>
  <si>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</si>
  <si>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</si>
  <si>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</si>
  <si>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</si>
  <si>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</si>
  <si>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</si>
  <si>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</si>
  <si>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</si>
  <si>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</si>
  <si>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</si>
  <si>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</si>
  <si>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</si>
  <si>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</si>
  <si>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</si>
  <si>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</si>
  <si>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</si>
  <si>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</si>
  <si>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</si>
  <si>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</si>
  <si>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</si>
  <si>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</si>
  <si>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</si>
  <si>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</si>
  <si>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</si>
  <si>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</si>
  <si>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</si>
  <si>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</si>
  <si>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</si>
  <si>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</si>
  <si>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</si>
  <si>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</si>
  <si>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</si>
  <si>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</si>
  <si>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</si>
  <si>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</si>
  <si>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</si>
  <si>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</si>
  <si>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</si>
  <si>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</si>
  <si>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</si>
  <si>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</si>
  <si>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</si>
  <si>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</si>
  <si>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</si>
  <si>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</si>
  <si>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</si>
  <si>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</si>
  <si>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</si>
  <si>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</si>
  <si>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</si>
  <si>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</si>
  <si>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</si>
  <si>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</si>
  <si>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</si>
  <si>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</si>
  <si>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</si>
  <si>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</si>
  <si>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</si>
  <si>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</si>
  <si>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</si>
  <si>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</si>
  <si>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</si>
  <si>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</si>
  <si>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</si>
  <si>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</si>
  <si>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</si>
  <si>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</si>
  <si>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</si>
  <si>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</si>
  <si>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</si>
  <si>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</si>
  <si>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</si>
  <si>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</si>
  <si>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</si>
  <si>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</si>
  <si>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</si>
  <si>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</si>
  <si>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</si>
  <si>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</si>
  <si>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</si>
  <si>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</si>
  <si>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</si>
  <si>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</si>
  <si>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</si>
  <si>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</si>
  <si>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</si>
  <si>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</si>
  <si>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</si>
  <si>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</si>
  <si>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</si>
  <si>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</si>
  <si>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</si>
  <si>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</si>
  <si>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</si>
  <si>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</si>
  <si>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</si>
  <si>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</si>
  <si>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</si>
  <si>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</si>
  <si>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</si>
  <si>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</si>
  <si>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</si>
  <si>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</si>
  <si>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</si>
  <si>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</si>
  <si>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</si>
  <si>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</si>
  <si>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</si>
  <si>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</si>
  <si>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</si>
  <si>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</si>
  <si>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</si>
  <si>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</si>
  <si>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</si>
  <si>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</si>
  <si>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</si>
  <si>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</si>
  <si>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</si>
  <si>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</si>
  <si>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</si>
  <si>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</si>
  <si>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</si>
  <si>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</si>
  <si>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</si>
  <si>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</si>
  <si>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</si>
  <si>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</si>
  <si>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</si>
  <si>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</si>
  <si>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</si>
  <si>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</si>
  <si>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</si>
  <si>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</si>
  <si>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</si>
  <si>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</si>
  <si>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</si>
  <si>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</si>
  <si>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</si>
  <si>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</si>
  <si>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</si>
  <si>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</si>
  <si>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</si>
  <si>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</si>
  <si>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</si>
  <si>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</si>
  <si>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</si>
  <si>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</si>
  <si>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</si>
  <si>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</si>
  <si>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</si>
  <si>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</si>
  <si>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</si>
  <si>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</si>
  <si>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</si>
  <si>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</si>
  <si>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</si>
  <si>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</si>
  <si>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</si>
  <si>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</si>
  <si>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</si>
  <si>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</si>
  <si>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</si>
  <si>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</si>
  <si>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</si>
  <si>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</si>
  <si>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</si>
  <si>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</si>
  <si>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</si>
  <si>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</si>
  <si>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</si>
  <si>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</si>
  <si>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</si>
  <si>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</si>
  <si>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</si>
  <si>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</si>
  <si>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</si>
  <si>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</si>
  <si>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</si>
  <si>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</si>
  <si>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</si>
  <si>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</si>
  <si>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</si>
  <si>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</si>
  <si>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</si>
  <si>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</si>
  <si>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</si>
  <si>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</si>
  <si>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</si>
  <si>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</si>
  <si>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</si>
  <si>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</si>
  <si>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</si>
  <si>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</si>
  <si>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</si>
  <si>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</si>
  <si>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</si>
  <si>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</si>
  <si>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</si>
  <si>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</si>
  <si>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</si>
  <si>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</si>
  <si>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</si>
  <si>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</si>
  <si>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</si>
  <si>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</si>
  <si>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</si>
  <si>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</si>
  <si>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</si>
  <si>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</si>
  <si>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</si>
  <si>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</si>
  <si>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</si>
  <si>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</si>
  <si>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</si>
  <si>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</si>
  <si>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</si>
  <si>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</si>
  <si>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</si>
  <si>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</si>
  <si>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</si>
  <si>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</si>
  <si>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</si>
  <si>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</si>
  <si>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</si>
  <si>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</si>
  <si>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</si>
  <si>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</si>
  <si>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</si>
  <si>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</si>
  <si>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</si>
  <si>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</si>
  <si>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</si>
  <si>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</si>
  <si>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</si>
  <si>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</si>
  <si>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</si>
  <si>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</si>
  <si>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</si>
  <si>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</si>
  <si>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</si>
  <si>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</si>
  <si>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</si>
  <si>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</si>
  <si>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</si>
  <si>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</si>
  <si>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</si>
  <si>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</si>
  <si>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</si>
  <si>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</si>
  <si>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</si>
  <si>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</si>
  <si>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</si>
  <si>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</si>
  <si>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</si>
  <si>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</si>
  <si>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</si>
  <si>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</si>
  <si>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</si>
  <si>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</si>
  <si>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</si>
  <si>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</si>
  <si>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</si>
  <si>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</si>
  <si>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</si>
  <si>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</si>
  <si>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</si>
  <si>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</si>
  <si>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</si>
  <si>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</si>
  <si>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</si>
  <si>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</si>
  <si>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</si>
  <si>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</si>
  <si>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</si>
  <si>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</si>
  <si>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</si>
  <si>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</si>
  <si>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</si>
  <si>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</si>
  <si>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</si>
  <si>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</si>
  <si>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</si>
  <si>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</si>
  <si>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</si>
  <si>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</si>
  <si>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</si>
  <si>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</si>
  <si>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</si>
  <si>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</si>
  <si>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</si>
  <si>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</si>
  <si>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</si>
  <si>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</si>
  <si>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</si>
  <si>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</si>
  <si>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</si>
  <si>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</si>
  <si>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</si>
  <si>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</si>
  <si>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</si>
  <si>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</si>
  <si>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</si>
  <si>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</si>
  <si>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</si>
  <si>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</si>
  <si>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</si>
  <si>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</si>
  <si>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</si>
  <si>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</si>
  <si>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</si>
  <si>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</si>
  <si>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</si>
  <si>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</si>
  <si>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</si>
  <si>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</si>
  <si>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</si>
  <si>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</si>
  <si>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</si>
  <si>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</si>
  <si>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</si>
  <si>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</si>
  <si>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</si>
  <si>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</si>
  <si>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</si>
  <si>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</si>
  <si>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</si>
  <si>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</si>
  <si>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</si>
  <si>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</si>
  <si>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</si>
  <si>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</si>
  <si>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</si>
  <si>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</si>
  <si>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</si>
  <si>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</si>
  <si>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</si>
  <si>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</si>
  <si>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</si>
  <si>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</si>
  <si>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</si>
  <si>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</si>
  <si>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</si>
  <si>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</si>
  <si>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</si>
  <si>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</si>
  <si>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</si>
  <si>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</si>
  <si>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</si>
  <si>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</si>
  <si>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</si>
  <si>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</si>
  <si>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</si>
  <si>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</si>
  <si>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</si>
  <si>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</si>
  <si>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</si>
  <si>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</si>
  <si>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</si>
  <si>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</si>
  <si>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</si>
  <si>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</si>
  <si>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</si>
  <si>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</si>
  <si>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</si>
  <si>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</si>
  <si>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</si>
  <si>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</si>
  <si>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</si>
  <si>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</si>
  <si>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</si>
  <si>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</si>
  <si>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</si>
  <si>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</si>
  <si>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</si>
  <si>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</si>
  <si>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</si>
  <si>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</si>
  <si>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</si>
  <si>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</si>
  <si>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</si>
  <si>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</si>
  <si>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</si>
  <si>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</si>
  <si>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</si>
  <si>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</si>
  <si>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</si>
  <si>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</si>
  <si>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</si>
  <si>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</si>
  <si>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</si>
  <si>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</si>
  <si>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</si>
  <si>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</si>
  <si>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</si>
  <si>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</si>
  <si>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</si>
  <si>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</si>
  <si>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</si>
  <si>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</si>
  <si>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</si>
  <si>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</si>
  <si>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</si>
  <si>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</si>
  <si>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</si>
  <si>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</si>
  <si>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</si>
  <si>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</si>
  <si>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</si>
  <si>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</si>
  <si>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</si>
  <si>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</si>
  <si>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</si>
  <si>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</si>
  <si>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</si>
  <si>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</si>
  <si>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</si>
  <si>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</si>
  <si>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</si>
  <si>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</si>
  <si>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</si>
  <si>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</si>
  <si>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</si>
  <si>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</si>
  <si>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</si>
  <si>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</si>
  <si>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</si>
  <si>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</si>
  <si>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</si>
  <si>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</si>
  <si>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</si>
  <si>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</si>
  <si>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</si>
  <si>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</si>
  <si>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</si>
  <si>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</si>
  <si>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</si>
  <si>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</si>
  <si>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</si>
  <si>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</si>
  <si>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</si>
  <si>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</si>
  <si>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</si>
  <si>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</si>
  <si>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</si>
  <si>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</si>
  <si>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</si>
  <si>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</si>
  <si>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</si>
  <si>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</si>
  <si>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</si>
  <si>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</si>
  <si>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</si>
  <si>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</si>
  <si>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</si>
  <si>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</si>
  <si>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</si>
  <si>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</si>
  <si>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</si>
  <si>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</si>
  <si>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</si>
  <si>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</si>
  <si>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</si>
  <si>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</si>
  <si>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</si>
  <si>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</si>
  <si>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</si>
  <si>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</si>
  <si>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</si>
  <si>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</si>
  <si>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</si>
  <si>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</si>
  <si>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</si>
  <si>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</si>
  <si>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</si>
  <si>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</si>
  <si>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</si>
  <si>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</si>
  <si>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</si>
  <si>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</si>
  <si>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</si>
  <si>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</si>
  <si>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</si>
  <si>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</si>
  <si>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</si>
  <si>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</si>
  <si>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</si>
  <si>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</si>
  <si>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</si>
  <si>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</si>
  <si>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</si>
  <si>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</si>
  <si>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</si>
  <si>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</si>
  <si>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</si>
  <si>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</si>
  <si>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</si>
  <si>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</si>
  <si>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</si>
  <si>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</si>
  <si>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</si>
  <si>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</si>
  <si>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</si>
  <si>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</si>
  <si>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</si>
  <si>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</si>
  <si>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</si>
  <si>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</si>
  <si>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</si>
  <si>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</si>
  <si>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</si>
  <si>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</si>
  <si>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</si>
  <si>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</si>
  <si>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</si>
  <si>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</si>
  <si>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</si>
  <si>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</si>
  <si>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</si>
  <si>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</si>
  <si>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</si>
  <si>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</si>
  <si>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</si>
  <si>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</si>
  <si>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</si>
  <si>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</si>
  <si>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</si>
  <si>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</si>
  <si>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</si>
  <si>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</si>
  <si>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</si>
  <si>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</si>
  <si>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</si>
  <si>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</si>
  <si>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</si>
  <si>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</si>
  <si>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</si>
  <si>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</si>
  <si>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</si>
  <si>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</si>
  <si>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</si>
  <si>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</si>
  <si>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</si>
  <si>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</si>
  <si>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</si>
  <si>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</si>
  <si>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</si>
  <si>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</si>
  <si>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</si>
  <si>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</si>
  <si>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</si>
  <si>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</si>
  <si>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</si>
  <si>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</si>
  <si>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</si>
  <si>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</si>
  <si>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</si>
  <si>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</si>
  <si>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</si>
  <si>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</si>
  <si>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</si>
  <si>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</si>
  <si>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</si>
  <si>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</si>
  <si>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</si>
  <si>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</si>
  <si>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</si>
  <si>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</si>
  <si>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</si>
  <si>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</si>
  <si>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</si>
  <si>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</si>
  <si>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</si>
  <si>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</si>
  <si>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</si>
  <si>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</si>
  <si>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</si>
  <si>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</si>
  <si>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</si>
  <si>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</si>
  <si>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</si>
  <si>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</si>
  <si>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</si>
  <si>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</si>
  <si>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</si>
  <si>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</si>
  <si>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</si>
  <si>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</si>
  <si>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</si>
  <si>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</si>
  <si>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</si>
  <si>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</si>
  <si>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</si>
  <si>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</si>
  <si>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</si>
  <si>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</si>
  <si>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</si>
  <si>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</si>
  <si>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</si>
  <si>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</si>
  <si>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</si>
  <si>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</si>
  <si>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</si>
  <si>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</si>
  <si>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</si>
  <si>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</si>
  <si>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</si>
  <si>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</si>
  <si>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</si>
  <si>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</si>
  <si>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</si>
  <si>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</si>
  <si>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</si>
  <si>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</si>
  <si>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</si>
  <si>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</si>
  <si>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</si>
  <si>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</si>
  <si>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</si>
  <si>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</si>
  <si>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</si>
  <si>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</si>
  <si>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</si>
  <si>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</si>
  <si>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</si>
  <si>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</si>
  <si>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</si>
  <si>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</si>
  <si>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</si>
  <si>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</si>
  <si>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</si>
  <si>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</si>
  <si>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</si>
  <si>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</si>
  <si>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</si>
  <si>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</si>
  <si>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</si>
  <si>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</si>
  <si>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</si>
  <si>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</si>
  <si>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</si>
  <si>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</si>
  <si>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</si>
  <si>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</si>
  <si>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</si>
  <si>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</si>
  <si>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</si>
  <si>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</si>
  <si>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</si>
  <si>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</si>
  <si>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</si>
  <si>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</si>
  <si>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</si>
  <si>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</si>
  <si>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</si>
  <si>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</si>
  <si>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</si>
  <si>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</si>
  <si>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</si>
  <si>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</si>
  <si>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</si>
  <si>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</si>
  <si>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</si>
  <si>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</si>
  <si>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</si>
  <si>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</si>
  <si>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</si>
  <si>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</si>
  <si>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</si>
  <si>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</si>
  <si>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</si>
  <si>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</si>
  <si>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</si>
  <si>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</si>
  <si>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</si>
  <si>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</si>
  <si>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</si>
  <si>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</si>
  <si>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</si>
  <si>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</si>
  <si>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</si>
  <si>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</si>
  <si>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</si>
  <si>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</si>
  <si>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</si>
  <si>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</si>
  <si>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</si>
  <si>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</si>
  <si>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</si>
  <si>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</si>
  <si>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</si>
  <si>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</si>
  <si>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</si>
  <si>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</si>
  <si>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</si>
  <si>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</si>
  <si>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</si>
  <si>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</si>
  <si>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</si>
  <si>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</si>
  <si>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</si>
  <si>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</si>
  <si>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</si>
  <si>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</si>
  <si>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</si>
  <si>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</si>
  <si>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</si>
  <si>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</si>
  <si>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</si>
  <si>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</si>
  <si>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</si>
  <si>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</si>
  <si>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</si>
  <si>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</si>
  <si>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</si>
  <si>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</si>
  <si>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</si>
  <si>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</si>
  <si>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</si>
  <si>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</si>
  <si>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</si>
  <si>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</si>
  <si>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</si>
  <si>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</si>
  <si>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</si>
  <si>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</si>
  <si>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</si>
  <si>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</si>
  <si>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</si>
  <si>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</si>
  <si>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</si>
  <si>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</si>
  <si>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</si>
  <si>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</si>
  <si>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</si>
  <si>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</si>
  <si>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</si>
  <si>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</si>
  <si>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</si>
  <si>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</si>
  <si>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</si>
  <si>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</si>
  <si>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</si>
  <si>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</si>
  <si>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</si>
  <si>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</si>
  <si>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</si>
  <si>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</si>
  <si>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</si>
  <si>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</si>
  <si>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</si>
  <si>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</si>
  <si>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</si>
  <si>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</si>
  <si>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</si>
  <si>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</si>
  <si>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</si>
  <si>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</si>
  <si>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</si>
  <si>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</si>
  <si>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</si>
  <si>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</si>
  <si>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</si>
  <si>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</si>
  <si>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</si>
  <si>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</si>
  <si>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</si>
  <si>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</si>
  <si>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</si>
  <si>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</si>
  <si>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</si>
  <si>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</si>
  <si>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</si>
  <si>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</si>
  <si>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</si>
  <si>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</si>
  <si>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</si>
  <si>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</si>
  <si>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</si>
  <si>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</si>
  <si>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</si>
  <si>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</si>
  <si>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</si>
  <si>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</si>
  <si>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</si>
  <si>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</si>
  <si>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</si>
  <si>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</si>
  <si>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</si>
  <si>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</si>
  <si>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</si>
  <si>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</si>
  <si>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</si>
  <si>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</si>
  <si>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</si>
  <si>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</si>
  <si>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</si>
  <si>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</si>
  <si>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</si>
  <si>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</si>
  <si>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</si>
  <si>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</si>
  <si>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</si>
  <si>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</si>
  <si>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</si>
  <si>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</si>
  <si>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</si>
  <si>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</si>
  <si>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</si>
  <si>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</si>
  <si>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</si>
  <si>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</si>
  <si>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</si>
  <si>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</si>
  <si>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</si>
  <si>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</si>
  <si>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</si>
  <si>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</si>
  <si>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</si>
  <si>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</si>
  <si>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</si>
  <si>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</si>
  <si>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</si>
  <si>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</si>
  <si>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</si>
  <si>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</si>
  <si>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</si>
  <si>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</si>
  <si>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</si>
  <si>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</si>
  <si>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</si>
  <si>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</si>
  <si>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</si>
  <si>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</si>
  <si>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</si>
  <si>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</si>
  <si>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</si>
  <si>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</si>
  <si>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</si>
  <si>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</si>
  <si>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</si>
  <si>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</si>
  <si>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</si>
  <si>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</si>
  <si>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</si>
  <si>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</si>
  <si>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</si>
  <si>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</si>
  <si>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</si>
  <si>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</si>
  <si>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</si>
  <si>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</si>
  <si>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</si>
  <si>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</si>
  <si>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</si>
  <si>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</si>
  <si>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</si>
  <si>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</si>
  <si>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</si>
  <si>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</si>
  <si>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</si>
  <si>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</si>
  <si>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</si>
  <si>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</si>
  <si>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</si>
  <si>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</si>
  <si>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</si>
  <si>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</si>
  <si>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</si>
  <si>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</si>
  <si>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</si>
  <si>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</si>
  <si>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</si>
  <si>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</si>
  <si>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</si>
  <si>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</si>
  <si>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</si>
  <si>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</si>
  <si>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</si>
  <si>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</si>
  <si>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</si>
  <si>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</si>
  <si>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</si>
  <si>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</si>
  <si>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</si>
  <si>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</si>
  <si>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</si>
  <si>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</si>
  <si>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</si>
  <si>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</si>
  <si>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</si>
  <si>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</si>
  <si>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</si>
  <si>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</si>
  <si>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</si>
  <si>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</si>
  <si>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</si>
  <si>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</si>
  <si>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</si>
  <si>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</si>
  <si>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</si>
  <si>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</si>
  <si>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</si>
  <si>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</si>
  <si>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</si>
  <si>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</si>
  <si>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</si>
  <si>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</si>
  <si>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</si>
  <si>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</si>
  <si>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</si>
  <si>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</si>
  <si>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</si>
  <si>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</si>
  <si>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</si>
  <si>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</si>
  <si>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</si>
  <si>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</si>
  <si>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</si>
  <si>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</si>
  <si>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</si>
  <si>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</si>
  <si>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</si>
  <si>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</si>
  <si>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</si>
  <si>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</si>
  <si>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</si>
  <si>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</si>
  <si>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</si>
  <si>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</si>
  <si>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</si>
  <si>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</si>
  <si>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</si>
  <si>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</si>
  <si>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</si>
  <si>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</si>
  <si>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</si>
  <si>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</si>
  <si>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</si>
  <si>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</si>
  <si>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</si>
  <si>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</si>
  <si>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</si>
  <si>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</si>
  <si>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</si>
  <si>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</si>
  <si>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</si>
  <si>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</si>
  <si>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</si>
  <si>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</si>
  <si>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</si>
  <si>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</si>
  <si>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</si>
  <si>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</si>
  <si>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</si>
  <si>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</si>
  <si>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</si>
  <si>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</si>
  <si>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</si>
  <si>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</si>
  <si>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</si>
  <si>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</si>
  <si>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</si>
  <si>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</si>
  <si>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</si>
  <si>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</si>
  <si>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</si>
  <si>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</si>
  <si>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</si>
  <si>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</si>
  <si>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</si>
  <si>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</si>
  <si>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</si>
  <si>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</si>
  <si>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</si>
  <si>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</si>
  <si>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</si>
  <si>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</si>
  <si>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</si>
  <si>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</si>
  <si>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</si>
  <si>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</si>
  <si>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</si>
  <si>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</si>
  <si>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</si>
  <si>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</si>
  <si>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</si>
  <si>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</si>
  <si>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</si>
  <si>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</si>
  <si>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</si>
  <si>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</si>
  <si>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</si>
  <si>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</si>
  <si>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</si>
  <si>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</si>
  <si>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</si>
  <si>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</si>
  <si>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</si>
  <si>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</si>
  <si>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</si>
  <si>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</si>
  <si>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</si>
  <si>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</si>
  <si>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</si>
  <si>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</si>
  <si>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</si>
  <si>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</si>
  <si>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</si>
  <si>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</si>
  <si>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</si>
  <si>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</si>
  <si>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</si>
  <si>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</si>
  <si>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</si>
  <si>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</si>
  <si>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</si>
  <si>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</si>
  <si>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</si>
  <si>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</si>
  <si>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</si>
  <si>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</si>
  <si>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</si>
  <si>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</si>
  <si>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</si>
  <si>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</si>
  <si>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</si>
  <si>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</si>
  <si>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</si>
  <si>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</si>
  <si>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</si>
  <si>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</si>
  <si>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</si>
  <si>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</si>
  <si>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</si>
  <si>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</si>
  <si>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</si>
  <si>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</si>
  <si>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</si>
  <si>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</si>
  <si>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</si>
  <si>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</si>
  <si>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</si>
  <si>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</si>
  <si>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</si>
  <si>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</si>
  <si>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</si>
  <si>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</si>
  <si>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</si>
  <si>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</si>
  <si>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</si>
  <si>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</si>
  <si>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</si>
  <si>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</si>
  <si>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</si>
  <si>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</si>
  <si>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</si>
  <si>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</si>
  <si>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</si>
  <si>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</si>
  <si>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</si>
  <si>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</si>
  <si>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</si>
  <si>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</si>
  <si>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</si>
  <si>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</si>
  <si>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</si>
  <si>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</si>
  <si>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</si>
  <si>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</si>
  <si>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</si>
  <si>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</si>
  <si>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</si>
  <si>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</si>
  <si>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</si>
  <si>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</si>
  <si>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</si>
  <si>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</si>
  <si>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</si>
  <si>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</si>
  <si>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</si>
  <si>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</si>
  <si>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</si>
  <si>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</si>
  <si>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</si>
  <si>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</si>
  <si>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</si>
  <si>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</si>
  <si>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</si>
  <si>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</si>
  <si>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</si>
  <si>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</si>
  <si>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</si>
  <si>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</si>
  <si>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</si>
  <si>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</si>
  <si>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</si>
  <si>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</si>
  <si>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</si>
  <si>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</si>
  <si>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</si>
  <si>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</si>
  <si>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</si>
  <si>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</si>
  <si>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</si>
  <si>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</si>
  <si>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</si>
  <si>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</si>
  <si>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</si>
  <si>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</si>
  <si>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</si>
  <si>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</si>
  <si>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</si>
  <si>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</si>
  <si>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</si>
  <si>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</si>
  <si>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</si>
  <si>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</si>
  <si>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</si>
  <si>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</si>
  <si>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</si>
  <si>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</si>
  <si>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</si>
  <si>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</si>
  <si>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</si>
  <si>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</si>
  <si>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</si>
  <si>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</si>
  <si>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</si>
  <si>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</si>
  <si>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</si>
  <si>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</si>
  <si>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</si>
  <si>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</si>
  <si>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</si>
  <si>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</si>
  <si>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</si>
  <si>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</si>
  <si>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</si>
  <si>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</si>
  <si>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</si>
  <si>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</si>
  <si>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</si>
  <si>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</si>
  <si>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</si>
  <si>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</si>
  <si>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</si>
  <si>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</si>
  <si>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</si>
  <si>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</si>
  <si>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</si>
  <si>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</si>
  <si>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</si>
  <si>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</si>
  <si>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</si>
  <si>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</si>
  <si>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</si>
  <si>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</si>
  <si>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</si>
  <si>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</si>
  <si>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</si>
  <si>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</si>
  <si>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</si>
  <si>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</si>
  <si>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</si>
  <si>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</si>
  <si>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</si>
  <si>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</si>
  <si>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</si>
  <si>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</si>
  <si>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</si>
  <si>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</si>
  <si>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</si>
  <si>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</si>
  <si>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</si>
  <si>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</si>
  <si>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</si>
  <si>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</si>
  <si>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</si>
  <si>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</si>
  <si>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</si>
  <si>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</si>
  <si>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</si>
  <si>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</si>
  <si>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</si>
  <si>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</si>
  <si>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</si>
  <si>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</si>
  <si>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</si>
  <si>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</si>
  <si>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</si>
  <si>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</si>
  <si>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</si>
  <si>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</si>
  <si>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</si>
  <si>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</si>
  <si>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</si>
  <si>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</si>
  <si>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</si>
  <si>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</si>
  <si>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</si>
  <si>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</si>
  <si>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</si>
  <si>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</si>
  <si>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</si>
  <si>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</si>
  <si>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</si>
  <si>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</si>
  <si>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</si>
  <si>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</si>
  <si>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</si>
  <si>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</si>
  <si>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</si>
  <si>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</si>
  <si>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</si>
  <si>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</si>
  <si>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</si>
  <si>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</si>
  <si>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</si>
  <si>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</si>
  <si>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</si>
  <si>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</si>
  <si>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</si>
  <si>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</si>
  <si>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</si>
  <si>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</si>
  <si>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</si>
  <si>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</si>
  <si>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</si>
  <si>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</si>
  <si>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</si>
  <si>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</si>
  <si>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</si>
  <si>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</si>
  <si>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</si>
  <si>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</si>
  <si>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</si>
  <si>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</si>
  <si>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</si>
  <si>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</si>
  <si>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</si>
  <si>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</si>
  <si>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</si>
  <si>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</si>
  <si>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</si>
  <si>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</si>
  <si>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</si>
  <si>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</si>
  <si>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</si>
  <si>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</si>
  <si>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</si>
  <si>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</si>
  <si>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</si>
  <si>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</si>
  <si>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</si>
  <si>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</si>
  <si>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</si>
  <si>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</si>
  <si>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</si>
  <si>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</si>
  <si>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</si>
  <si>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</si>
  <si>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</si>
  <si>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</si>
  <si>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</si>
  <si>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</si>
  <si>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</si>
  <si>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</si>
  <si>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</si>
  <si>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</si>
  <si>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</si>
  <si>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</si>
  <si>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</si>
  <si>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</si>
  <si>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</si>
  <si>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</si>
  <si>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</si>
  <si>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</si>
  <si>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</si>
  <si>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</si>
  <si>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</si>
  <si>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</si>
  <si>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</si>
  <si>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</si>
  <si>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</si>
  <si>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</si>
  <si>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</si>
  <si>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</si>
  <si>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</si>
  <si>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</si>
  <si>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</si>
  <si>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</si>
  <si>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</si>
  <si>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</si>
  <si>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</si>
  <si>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</si>
  <si>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</si>
  <si>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</si>
  <si>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</si>
  <si>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</si>
  <si>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</si>
  <si>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</si>
  <si>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</si>
  <si>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</si>
  <si>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</si>
  <si>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</si>
  <si>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</si>
  <si>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</si>
  <si>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</si>
  <si>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</si>
  <si>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</si>
  <si>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</si>
  <si>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</si>
  <si>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</si>
  <si>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</si>
  <si>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</si>
  <si>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</si>
  <si>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</si>
  <si>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</si>
  <si>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</si>
  <si>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</si>
  <si>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</si>
  <si>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</si>
  <si>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</si>
  <si>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</si>
  <si>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</si>
  <si>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</si>
  <si>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</si>
  <si>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</si>
  <si>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</si>
  <si>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</si>
  <si>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</si>
  <si>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</si>
  <si>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</si>
  <si>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</si>
  <si>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</si>
  <si>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</si>
  <si>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</si>
  <si>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</si>
  <si>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</si>
  <si>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</si>
  <si>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</si>
  <si>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</si>
  <si>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</si>
  <si>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</si>
  <si>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</si>
  <si>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</si>
  <si>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</si>
  <si>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</si>
  <si>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</si>
  <si>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</si>
  <si>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</si>
  <si>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</si>
  <si>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</si>
  <si>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</si>
  <si>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</si>
  <si>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</si>
  <si>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</si>
  <si>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</si>
  <si>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</si>
  <si>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</si>
  <si>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</si>
  <si>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</si>
  <si>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</si>
  <si>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</si>
  <si>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</si>
  <si>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</si>
  <si>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</si>
  <si>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</si>
  <si>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</si>
  <si>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</si>
  <si>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</si>
  <si>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</si>
  <si>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</si>
  <si>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</si>
  <si>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</si>
  <si>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</si>
  <si>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</si>
  <si>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</si>
  <si>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</si>
  <si>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</si>
  <si>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</si>
  <si>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</si>
  <si>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</si>
  <si>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</si>
  <si>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</si>
  <si>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</si>
  <si>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</si>
  <si>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</si>
  <si>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</si>
  <si>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</si>
  <si>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</si>
  <si>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</si>
  <si>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</si>
  <si>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</si>
  <si>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</si>
  <si>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</si>
  <si>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</si>
  <si>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</si>
  <si>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</si>
  <si>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</si>
  <si>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</si>
  <si>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</si>
  <si>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</si>
  <si>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</si>
  <si>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</si>
  <si>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</si>
  <si>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</si>
  <si>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</si>
  <si>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</si>
  <si>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</si>
  <si>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</si>
  <si>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</si>
  <si>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</si>
  <si>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</si>
  <si>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</si>
  <si>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</si>
  <si>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</si>
  <si>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</si>
  <si>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</si>
  <si>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</si>
  <si>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</si>
  <si>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</si>
  <si>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</si>
  <si>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</si>
  <si>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</si>
  <si>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</si>
  <si>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</si>
  <si>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</si>
  <si>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</si>
  <si>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</si>
  <si>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</si>
  <si>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</si>
  <si>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</si>
  <si>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</si>
  <si>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</si>
  <si>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</si>
  <si>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</si>
  <si>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</si>
  <si>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</si>
  <si>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</si>
  <si>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</si>
  <si>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</si>
  <si>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</si>
  <si>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</si>
  <si>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</si>
  <si>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</si>
  <si>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</si>
  <si>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</si>
  <si>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</si>
  <si>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</si>
  <si>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</si>
  <si>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</si>
  <si>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</si>
  <si>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</si>
  <si>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</si>
  <si>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</si>
  <si>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</si>
  <si>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</si>
  <si>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</si>
  <si>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</si>
  <si>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</si>
  <si>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</si>
  <si>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</si>
  <si>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</si>
  <si>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</si>
  <si>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</si>
  <si>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</si>
  <si>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</si>
  <si>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</si>
  <si>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</si>
  <si>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</si>
  <si>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</si>
  <si>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</si>
  <si>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</si>
  <si>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</si>
  <si>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</si>
  <si>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</si>
  <si>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</si>
  <si>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</si>
  <si>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</si>
  <si>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</si>
  <si>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</si>
  <si>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</si>
  <si>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</si>
  <si>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</si>
  <si>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</si>
  <si>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</si>
  <si>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</si>
  <si>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</si>
  <si>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</si>
  <si>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</si>
  <si>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</si>
  <si>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</si>
  <si>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</si>
  <si>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</si>
  <si>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</si>
  <si>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</si>
  <si>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</si>
  <si>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</si>
  <si>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</si>
  <si>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</si>
  <si>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</si>
  <si>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</si>
  <si>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</si>
  <si>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</si>
  <si>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</si>
  <si>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</si>
  <si>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</si>
  <si>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</si>
  <si>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</si>
  <si>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</si>
  <si>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</si>
  <si>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</si>
  <si>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</si>
  <si>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</si>
  <si>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</si>
  <si>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</si>
  <si>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</si>
  <si>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</si>
  <si>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</si>
  <si>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</si>
  <si>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</si>
  <si>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</si>
  <si>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</si>
  <si>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</si>
  <si>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</si>
  <si>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</si>
  <si>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</si>
  <si>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</si>
  <si>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</si>
  <si>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</si>
  <si>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</si>
  <si>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</si>
  <si>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</si>
  <si>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</si>
  <si>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</si>
  <si>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</si>
  <si>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</si>
  <si>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</si>
  <si>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</si>
  <si>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</si>
  <si>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</si>
  <si>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</si>
  <si>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</si>
  <si>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</si>
  <si>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</si>
  <si>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</si>
  <si>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</si>
  <si>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</si>
  <si>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</si>
  <si>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</si>
  <si>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</si>
  <si>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</si>
  <si>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</si>
  <si>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</si>
  <si>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</si>
  <si>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</si>
  <si>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</si>
  <si>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</si>
  <si>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</si>
  <si>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</si>
  <si>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</si>
  <si>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</si>
  <si>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</si>
  <si>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</si>
  <si>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</si>
  <si>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</si>
  <si>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</si>
  <si>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</si>
  <si>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</si>
  <si>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</si>
  <si>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</si>
  <si>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</si>
  <si>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</si>
  <si>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</si>
  <si>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</si>
  <si>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</si>
  <si>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</si>
  <si>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</si>
  <si>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</si>
  <si>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</si>
  <si>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</si>
  <si>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</si>
  <si>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</si>
  <si>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</si>
  <si>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</si>
  <si>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</si>
  <si>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</si>
  <si>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</si>
  <si>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</si>
  <si>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</si>
  <si>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</si>
  <si>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</si>
  <si>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</si>
  <si>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</si>
  <si>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</si>
  <si>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</si>
  <si>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</si>
  <si>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</si>
  <si>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</si>
  <si>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</si>
  <si>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</si>
  <si>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</si>
  <si>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</si>
  <si>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</si>
  <si>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</si>
  <si>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</si>
  <si>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</si>
  <si>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</si>
  <si>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</si>
  <si>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</si>
  <si>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</si>
  <si>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</si>
  <si>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</si>
  <si>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</si>
  <si>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</si>
  <si>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</si>
  <si>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</si>
  <si>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</si>
  <si>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</si>
  <si>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</si>
  <si>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</si>
  <si>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</si>
  <si>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</si>
  <si>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</si>
  <si>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</si>
  <si>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</si>
  <si>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</si>
  <si>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</si>
  <si>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</si>
  <si>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</si>
  <si>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</si>
  <si>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</si>
  <si>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</si>
  <si>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</si>
  <si>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</si>
  <si>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</si>
  <si>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</si>
  <si>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</si>
  <si>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</si>
  <si>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</si>
  <si>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</si>
  <si>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</si>
  <si>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</si>
  <si>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</si>
  <si>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</si>
  <si>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</si>
  <si>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</si>
  <si>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</si>
  <si>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</si>
  <si>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</si>
  <si>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</si>
  <si>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</si>
  <si>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</si>
  <si>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</si>
  <si>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</si>
  <si>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</si>
  <si>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</si>
  <si>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</si>
  <si>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</si>
  <si>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</si>
  <si>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</si>
  <si>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</si>
  <si>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</si>
  <si>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</si>
  <si>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</si>
  <si>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</si>
  <si>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</si>
  <si>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</si>
  <si>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</si>
  <si>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</si>
  <si>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</si>
  <si>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</si>
  <si>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</si>
  <si>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</si>
  <si>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</si>
  <si>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</si>
  <si>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</si>
  <si>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</si>
  <si>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</si>
  <si>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</si>
  <si>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</si>
  <si>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</si>
  <si>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</si>
  <si>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</si>
  <si>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</si>
  <si>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</si>
  <si>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</si>
  <si>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</si>
  <si>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</si>
  <si>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</si>
  <si>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</si>
  <si>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</si>
  <si>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</si>
  <si>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</si>
  <si>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</si>
  <si>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</si>
  <si>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</si>
  <si>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</si>
  <si>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</si>
  <si>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</si>
  <si>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</si>
  <si>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</si>
  <si>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</si>
  <si>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</si>
  <si>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</si>
  <si>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</si>
  <si>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</si>
  <si>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</si>
  <si>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</si>
  <si>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</si>
  <si>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</si>
  <si>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</si>
  <si>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</si>
  <si>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</si>
  <si>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</si>
  <si>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</si>
  <si>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</si>
  <si>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</si>
  <si>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</si>
  <si>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</si>
  <si>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</si>
  <si>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</si>
  <si>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</si>
  <si>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</si>
  <si>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</si>
  <si>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</si>
  <si>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</si>
  <si>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</si>
  <si>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</si>
  <si>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</si>
  <si>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</si>
  <si>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</si>
  <si>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</si>
  <si>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</si>
  <si>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</si>
  <si>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</si>
  <si>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</si>
  <si>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</si>
  <si>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</si>
  <si>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</si>
  <si>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</si>
  <si>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</si>
  <si>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</si>
  <si>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</si>
  <si>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</si>
  <si>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</si>
  <si>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</si>
  <si>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</si>
  <si>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</si>
  <si>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</si>
  <si>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</si>
  <si>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</si>
  <si>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</si>
  <si>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</si>
  <si>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</si>
  <si>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</si>
  <si>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</si>
  <si>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</si>
  <si>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</si>
  <si>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</si>
  <si>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</si>
  <si>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</si>
  <si>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</si>
  <si>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</si>
  <si>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</si>
  <si>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</si>
  <si>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</si>
  <si>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</si>
  <si>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</si>
  <si>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</si>
  <si>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</si>
  <si>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</si>
  <si>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</si>
  <si>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</si>
  <si>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</si>
  <si>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</si>
  <si>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</si>
  <si>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</si>
  <si>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</si>
  <si>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</si>
  <si>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</si>
  <si>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</si>
  <si>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</si>
  <si>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</si>
  <si>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</si>
  <si>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</si>
  <si>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</si>
  <si>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</si>
  <si>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</si>
  <si>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</si>
  <si>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</si>
  <si>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</si>
  <si>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</si>
  <si>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</si>
  <si>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</si>
  <si>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</si>
  <si>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</si>
  <si>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</si>
  <si>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</si>
  <si>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</si>
  <si>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</si>
  <si>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</si>
  <si>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</si>
  <si>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</si>
  <si>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</si>
  <si>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</si>
  <si>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</si>
  <si>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</si>
  <si>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</si>
  <si>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</si>
  <si>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</si>
  <si>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</si>
  <si>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</si>
  <si>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</si>
  <si>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</si>
  <si>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</si>
  <si>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</si>
  <si>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</si>
  <si>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</si>
  <si>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</si>
  <si>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</si>
  <si>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</si>
  <si>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</si>
  <si>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</si>
  <si>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</si>
  <si>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</si>
  <si>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</si>
  <si>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</si>
  <si>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</si>
  <si>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</si>
  <si>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</si>
  <si>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</si>
  <si>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</si>
  <si>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</si>
  <si>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</si>
  <si>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</si>
  <si>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</si>
  <si>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</si>
  <si>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</si>
  <si>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</si>
  <si>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</si>
  <si>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</si>
  <si>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</si>
  <si>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</si>
  <si>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</si>
  <si>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</si>
  <si>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</si>
  <si>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</si>
  <si>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</si>
  <si>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</si>
  <si>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</si>
  <si>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</si>
  <si>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</si>
  <si>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</si>
  <si>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</si>
  <si>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</si>
  <si>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</si>
  <si>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</si>
  <si>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</si>
  <si>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</si>
  <si>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</si>
  <si>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</si>
  <si>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</si>
  <si>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</si>
  <si>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</si>
  <si>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</si>
  <si>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</si>
  <si>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</si>
  <si>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</si>
  <si>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</si>
  <si>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</si>
  <si>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</si>
  <si>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</si>
  <si>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</si>
  <si>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</si>
  <si>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</si>
  <si>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</si>
  <si>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</si>
  <si>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</si>
  <si>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</si>
  <si>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</si>
  <si>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</si>
  <si>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</si>
  <si>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</si>
  <si>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</si>
  <si>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</si>
  <si>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</si>
  <si>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</si>
  <si>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</si>
  <si>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</si>
  <si>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</si>
  <si>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</si>
  <si>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</si>
  <si>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</si>
  <si>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</si>
  <si>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</si>
  <si>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</si>
  <si>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</si>
  <si>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</si>
  <si>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</si>
  <si>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</si>
  <si>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</si>
  <si>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</si>
  <si>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</si>
  <si>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</si>
  <si>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</si>
  <si>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</si>
  <si>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</si>
  <si>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</si>
  <si>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</si>
  <si>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</si>
  <si>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</si>
  <si>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</si>
  <si>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</si>
  <si>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</si>
  <si>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</si>
  <si>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</si>
  <si>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</si>
  <si>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</si>
  <si>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</si>
  <si>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</si>
  <si>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</si>
  <si>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</si>
  <si>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</si>
  <si>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</si>
  <si>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</si>
  <si>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</si>
  <si>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</si>
  <si>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</si>
  <si>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</si>
  <si>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</si>
  <si>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</si>
  <si>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</si>
  <si>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</si>
  <si>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</si>
  <si>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</si>
  <si>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</si>
  <si>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</si>
  <si>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</si>
  <si>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</si>
  <si>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</si>
  <si>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</si>
  <si>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</si>
  <si>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</si>
  <si>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</si>
  <si>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</si>
  <si>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</si>
  <si>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</si>
  <si>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</si>
  <si>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</si>
  <si>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</si>
  <si>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</si>
  <si>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</si>
  <si>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</si>
  <si>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</si>
  <si>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</si>
  <si>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</si>
  <si>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</si>
  <si>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</si>
  <si>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</si>
  <si>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</si>
  <si>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</si>
  <si>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</si>
  <si>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</si>
  <si>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</si>
  <si>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</si>
  <si>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</si>
  <si>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</si>
  <si>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</si>
  <si>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</si>
  <si>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</si>
  <si>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</si>
  <si>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</si>
  <si>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</si>
  <si>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</si>
  <si>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</si>
  <si>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</si>
  <si>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</si>
  <si>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</si>
  <si>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</si>
  <si>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</si>
  <si>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</si>
  <si>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</si>
  <si>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</si>
  <si>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</si>
  <si>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</si>
  <si>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</si>
  <si>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</si>
  <si>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</si>
  <si>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</si>
  <si>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</si>
  <si>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</si>
  <si>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</si>
  <si>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</si>
  <si>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</si>
  <si>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</si>
  <si>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</si>
  <si>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</si>
  <si>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</si>
  <si>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</si>
  <si>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</si>
  <si>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</si>
  <si>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</si>
  <si>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</si>
  <si>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</si>
  <si>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</si>
  <si>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</si>
  <si>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</si>
  <si>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</si>
  <si>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</si>
  <si>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</si>
  <si>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</si>
  <si>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</si>
  <si>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</si>
  <si>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</si>
  <si>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</si>
  <si>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</si>
  <si>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</si>
  <si>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</si>
  <si>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</si>
  <si>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</si>
  <si>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</si>
  <si>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</si>
  <si>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</si>
  <si>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</si>
  <si>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</si>
  <si>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</si>
  <si>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</si>
  <si>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</si>
  <si>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</si>
  <si>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</si>
  <si>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</si>
  <si>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</si>
  <si>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</si>
  <si>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</si>
  <si>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</si>
  <si>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</si>
  <si>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</si>
  <si>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</si>
  <si>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</si>
  <si>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</si>
  <si>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</si>
  <si>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</si>
  <si>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</si>
  <si>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</si>
  <si>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</si>
  <si>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</si>
  <si>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</si>
  <si>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</si>
  <si>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</si>
  <si>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</si>
  <si>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</si>
  <si>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</si>
  <si>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</si>
  <si>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</si>
  <si>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</si>
  <si>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</si>
  <si>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</si>
  <si>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</si>
  <si>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</si>
  <si>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</si>
  <si>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</si>
  <si>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</si>
  <si>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</si>
  <si>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</si>
  <si>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</si>
  <si>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</si>
  <si>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</si>
  <si>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</si>
  <si>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</si>
  <si>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</si>
  <si>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</si>
  <si>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</si>
  <si>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</si>
  <si>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</si>
  <si>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</si>
  <si>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</si>
  <si>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</si>
  <si>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</si>
  <si>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</si>
  <si>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</si>
  <si>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</si>
  <si>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</si>
  <si>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</si>
  <si>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</si>
  <si>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</si>
  <si>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</si>
  <si>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</si>
  <si>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</si>
  <si>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</si>
  <si>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</si>
  <si>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</si>
  <si>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</si>
  <si>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</si>
  <si>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</si>
  <si>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</si>
  <si>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</si>
  <si>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</si>
  <si>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</si>
  <si>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</si>
  <si>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</si>
  <si>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</si>
  <si>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</si>
  <si>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</si>
  <si>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</si>
  <si>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</si>
  <si>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</si>
  <si>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</si>
  <si>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</si>
  <si>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</si>
  <si>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</si>
  <si>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</si>
  <si>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</si>
  <si>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</si>
  <si>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</si>
  <si>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</si>
  <si>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</si>
  <si>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</si>
  <si>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</si>
  <si>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</si>
  <si>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</si>
  <si>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</si>
  <si>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</si>
  <si>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</si>
  <si>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</si>
  <si>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</si>
  <si>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</si>
  <si>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</si>
  <si>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</si>
  <si>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</si>
  <si>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</si>
  <si>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</si>
  <si>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</si>
  <si>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</si>
  <si>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</si>
  <si>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</si>
  <si>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</si>
  <si>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</si>
  <si>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</si>
  <si>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</si>
  <si>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</si>
  <si>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</si>
  <si>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</si>
  <si>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</si>
  <si>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</si>
  <si>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</si>
  <si>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</si>
  <si>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</si>
  <si>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</si>
  <si>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</si>
  <si>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</si>
  <si>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</si>
  <si>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</si>
  <si>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</si>
  <si>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</si>
  <si>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</si>
  <si>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</si>
  <si>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</si>
  <si>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</si>
  <si>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</si>
  <si>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</si>
  <si>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</si>
  <si>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</si>
  <si>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</si>
  <si>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</si>
  <si>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</si>
  <si>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</si>
  <si>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</si>
  <si>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</si>
  <si>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</si>
  <si>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</si>
  <si>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</si>
  <si>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</si>
  <si>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</si>
  <si>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</si>
  <si>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</si>
  <si>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</si>
  <si>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</si>
  <si>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</si>
  <si>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</si>
  <si>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</si>
  <si>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</si>
  <si>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</si>
  <si>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</si>
  <si>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</si>
  <si>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</si>
  <si>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</si>
  <si>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</si>
  <si>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</si>
  <si>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</si>
  <si>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</si>
  <si>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</si>
  <si>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</si>
  <si>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</si>
  <si>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</si>
  <si>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</si>
  <si>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</si>
  <si>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</si>
  <si>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</si>
  <si>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</si>
  <si>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</si>
  <si>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</si>
  <si>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</si>
  <si>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</si>
  <si>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</si>
  <si>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</si>
  <si>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</si>
  <si>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</si>
  <si>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</si>
  <si>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</si>
  <si>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</si>
  <si>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</si>
  <si>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</si>
  <si>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</si>
  <si>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</si>
  <si>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</si>
  <si>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</si>
  <si>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</si>
  <si>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</si>
  <si>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</si>
  <si>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</si>
  <si>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</si>
  <si>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</si>
  <si>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</si>
  <si>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</si>
  <si>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</si>
  <si>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</si>
  <si>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</si>
  <si>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</si>
  <si>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</si>
  <si>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</si>
  <si>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</si>
  <si>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</si>
  <si>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</si>
  <si>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</si>
  <si>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</si>
  <si>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</si>
  <si>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</si>
  <si>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</si>
  <si>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</si>
  <si>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</si>
  <si>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</si>
  <si>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</si>
  <si>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</si>
  <si>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</si>
  <si>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</si>
  <si>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</si>
  <si>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</si>
  <si>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</si>
  <si>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</si>
  <si>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</si>
  <si>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</si>
  <si>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</si>
  <si>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</si>
  <si>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</si>
  <si>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</si>
  <si>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</si>
  <si>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</si>
  <si>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</si>
  <si>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</si>
  <si>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</si>
  <si>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</si>
  <si>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</si>
  <si>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</si>
  <si>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</si>
  <si>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</si>
  <si>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</si>
  <si>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</si>
  <si>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</si>
  <si>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</si>
  <si>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</si>
  <si>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</si>
  <si>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</si>
  <si>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</si>
  <si>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</si>
  <si>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</si>
  <si>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</si>
  <si>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</si>
  <si>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</si>
  <si>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</si>
  <si>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</si>
  <si>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</si>
  <si>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</si>
  <si>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</si>
  <si>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</si>
  <si>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</si>
  <si>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</si>
  <si>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</si>
  <si>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</si>
  <si>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</si>
  <si>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</si>
  <si>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</si>
  <si>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</si>
  <si>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</si>
  <si>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</si>
  <si>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</si>
  <si>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</si>
  <si>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</si>
  <si>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</si>
  <si>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</si>
  <si>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</si>
  <si>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</si>
  <si>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</si>
  <si>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</si>
  <si>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</si>
  <si>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</si>
  <si>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</si>
  <si>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</si>
  <si>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</si>
  <si>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</si>
  <si>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</si>
  <si>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</si>
  <si>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</si>
  <si>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</si>
  <si>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</si>
  <si>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</si>
  <si>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</si>
  <si>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</si>
  <si>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</si>
  <si>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</si>
  <si>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</si>
  <si>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</si>
  <si>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</si>
  <si>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</si>
  <si>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</si>
  <si>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</si>
  <si>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</si>
  <si>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</si>
  <si>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</si>
  <si>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</si>
  <si>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</si>
  <si>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</si>
  <si>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</si>
  <si>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</si>
  <si>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</si>
  <si>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</si>
  <si>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</si>
  <si>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</si>
  <si>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</si>
  <si>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</si>
  <si>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</si>
  <si>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</si>
  <si>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</si>
  <si>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</si>
  <si>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</si>
  <si>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</si>
  <si>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</si>
  <si>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</si>
  <si>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</si>
  <si>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</si>
  <si>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</si>
  <si>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</si>
  <si>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</si>
  <si>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</si>
  <si>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</si>
  <si>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</si>
  <si>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</si>
  <si>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</si>
  <si>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</si>
  <si>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</si>
  <si>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</si>
  <si>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</si>
  <si>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</si>
  <si>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</si>
  <si>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</si>
  <si>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</si>
  <si>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</si>
  <si>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</si>
  <si>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</si>
  <si>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</si>
  <si>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</si>
  <si>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</si>
  <si>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</si>
  <si>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</si>
  <si>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</si>
  <si>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</si>
  <si>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</si>
  <si>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</si>
  <si>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</si>
  <si>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</si>
  <si>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</si>
  <si>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</si>
  <si>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</si>
  <si>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</si>
  <si>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</si>
  <si>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</si>
  <si>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</si>
  <si>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</si>
  <si>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</si>
  <si>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</si>
  <si>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</si>
  <si>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</si>
  <si>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</si>
  <si>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</si>
  <si>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</si>
  <si>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</si>
  <si>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</si>
  <si>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</si>
  <si>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</si>
  <si>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</si>
  <si>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</si>
  <si>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</si>
  <si>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</si>
  <si>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</si>
  <si>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</si>
  <si>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</si>
  <si>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</si>
  <si>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</si>
  <si>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</si>
  <si>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</si>
  <si>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</si>
  <si>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</si>
  <si>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</si>
  <si>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</si>
  <si>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</si>
  <si>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</si>
  <si>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</si>
  <si>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</si>
  <si>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</si>
  <si>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</si>
  <si>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</si>
  <si>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</si>
  <si>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</si>
  <si>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</si>
  <si>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</si>
  <si>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</si>
  <si>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</si>
  <si>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</si>
  <si>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</si>
  <si>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</si>
  <si>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</si>
  <si>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</si>
  <si>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</si>
  <si>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</si>
  <si>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</si>
  <si>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</si>
  <si>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</si>
  <si>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</si>
  <si>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</si>
  <si>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</si>
  <si>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</si>
  <si>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</si>
  <si>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</si>
  <si>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</si>
  <si>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</si>
  <si>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</si>
  <si>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</si>
  <si>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</si>
  <si>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</si>
  <si>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</si>
  <si>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</si>
  <si>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</si>
  <si>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</si>
  <si>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</si>
  <si>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</si>
  <si>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</si>
  <si>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</si>
  <si>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</si>
  <si>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</si>
  <si>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</si>
  <si>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</si>
  <si>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</si>
  <si>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</si>
  <si>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</si>
  <si>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</si>
  <si>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</si>
  <si>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</si>
  <si>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</si>
  <si>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</si>
  <si>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</si>
  <si>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</si>
  <si>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</si>
  <si>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</si>
  <si>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</si>
  <si>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</si>
  <si>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</si>
  <si>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</si>
  <si>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</si>
  <si>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</si>
  <si>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</si>
  <si>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</si>
  <si>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</si>
  <si>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</si>
  <si>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</si>
  <si>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</si>
  <si>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</si>
  <si>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</si>
  <si>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</si>
  <si>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</si>
  <si>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</si>
  <si>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</si>
  <si>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</si>
  <si>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</si>
  <si>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</si>
  <si>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</si>
  <si>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</si>
  <si>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</si>
  <si>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</si>
  <si>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</si>
  <si>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</si>
  <si>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</si>
  <si>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</si>
  <si>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</si>
  <si>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</si>
  <si>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</si>
  <si>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</si>
  <si>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</si>
  <si>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</si>
  <si>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</si>
  <si>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</si>
  <si>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</si>
  <si>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</si>
  <si>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</si>
  <si>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</si>
  <si>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</si>
  <si>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</si>
  <si>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</si>
  <si>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</si>
  <si>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</si>
  <si>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</si>
  <si>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</si>
  <si>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</si>
  <si>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</si>
  <si>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</si>
  <si>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</si>
  <si>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</si>
  <si>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</si>
  <si>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</si>
  <si>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</si>
  <si>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</si>
  <si>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</si>
  <si>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</si>
  <si>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</si>
  <si>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</si>
  <si>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</si>
  <si>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</si>
  <si>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</si>
  <si>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</si>
  <si>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</si>
  <si>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</si>
  <si>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</si>
  <si>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</si>
  <si>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</si>
  <si>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</si>
  <si>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</si>
  <si>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</si>
  <si>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</si>
  <si>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</si>
  <si>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</si>
  <si>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</si>
  <si>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</si>
  <si>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</si>
  <si>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</si>
  <si>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</si>
  <si>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</si>
  <si>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</si>
  <si>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</si>
  <si>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</si>
  <si>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</si>
  <si>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</si>
  <si>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</si>
  <si>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</si>
  <si>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</si>
  <si>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</si>
  <si>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</si>
  <si>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</si>
  <si>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</si>
  <si>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</si>
  <si>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</si>
  <si>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</si>
  <si>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</si>
  <si>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</si>
  <si>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</si>
  <si>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</si>
  <si>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</si>
  <si>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</si>
  <si>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</si>
  <si>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</si>
  <si>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</si>
  <si>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</si>
  <si>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</si>
  <si>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</si>
  <si>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</si>
  <si>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</si>
  <si>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</si>
  <si>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</si>
  <si>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</si>
  <si>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</si>
  <si>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</si>
  <si>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</si>
  <si>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</si>
  <si>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</si>
  <si>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</si>
  <si>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</si>
  <si>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</si>
  <si>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</si>
  <si>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</si>
  <si>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</si>
  <si>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</si>
  <si>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</si>
  <si>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</si>
  <si>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</si>
  <si>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</si>
  <si>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</si>
  <si>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</si>
  <si>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</si>
  <si>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</si>
  <si>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</si>
  <si>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</si>
  <si>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</si>
  <si>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</si>
  <si>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</si>
  <si>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</si>
  <si>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</si>
  <si>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</si>
  <si>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</si>
  <si>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</si>
  <si>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</si>
  <si>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</si>
  <si>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</si>
  <si>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</si>
  <si>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</si>
  <si>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</si>
  <si>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</si>
  <si>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</si>
  <si>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</si>
  <si>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</si>
  <si>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</si>
  <si>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</si>
  <si>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</si>
  <si>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</si>
  <si>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</si>
  <si>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</si>
  <si>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</si>
  <si>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</si>
  <si>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</si>
  <si>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</si>
  <si>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</si>
  <si>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</si>
  <si>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</si>
  <si>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</si>
  <si>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</si>
  <si>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</si>
  <si>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</si>
  <si>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</si>
  <si>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</si>
  <si>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</si>
  <si>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</si>
  <si>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</si>
  <si>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</si>
  <si>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</si>
  <si>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</si>
  <si>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</si>
  <si>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</si>
  <si>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</si>
  <si>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</si>
  <si>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</si>
  <si>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</si>
  <si>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</si>
  <si>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</si>
  <si>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</si>
  <si>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</si>
  <si>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</si>
  <si>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</si>
  <si>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</si>
  <si>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</si>
  <si>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</si>
  <si>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</si>
  <si>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</si>
  <si>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</si>
  <si>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</si>
  <si>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</si>
  <si>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</si>
  <si>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</si>
  <si>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</si>
  <si>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</si>
  <si>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</si>
  <si>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</si>
  <si>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</si>
  <si>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</si>
  <si>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</si>
  <si>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</si>
  <si>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</si>
  <si>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</si>
  <si>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</si>
  <si>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</si>
  <si>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</si>
  <si>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</si>
  <si>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</si>
  <si>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</si>
  <si>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</si>
  <si>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</si>
  <si>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</si>
  <si>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</si>
  <si>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</si>
  <si>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</si>
  <si>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</si>
  <si>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</si>
  <si>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</si>
  <si>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</si>
  <si>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</si>
  <si>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</si>
  <si>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</si>
  <si>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</si>
  <si>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</si>
  <si>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</si>
  <si>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</si>
  <si>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</si>
  <si>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</si>
  <si>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</si>
  <si>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</si>
  <si>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</si>
  <si>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</si>
  <si>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</si>
  <si>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</si>
  <si>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</si>
  <si>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</si>
  <si>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</si>
  <si>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</si>
  <si>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</si>
  <si>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</si>
  <si>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</si>
  <si>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</si>
  <si>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</si>
  <si>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</si>
  <si>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</si>
  <si>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</si>
  <si>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</si>
  <si>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</si>
  <si>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</si>
  <si>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</si>
  <si>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</si>
  <si>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</si>
  <si>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</si>
  <si>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</si>
  <si>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</si>
  <si>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</si>
  <si>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</si>
  <si>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</si>
  <si>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</si>
  <si>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</si>
  <si>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</si>
  <si>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</si>
  <si>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</si>
  <si>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</si>
  <si>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</si>
  <si>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</si>
  <si>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</si>
  <si>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</si>
  <si>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</si>
  <si>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</si>
  <si>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</si>
  <si>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</si>
  <si>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</si>
  <si>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</si>
  <si>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</si>
  <si>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</si>
  <si>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</si>
  <si>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</si>
  <si>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</si>
  <si>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</si>
  <si>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</si>
  <si>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</si>
  <si>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</si>
  <si>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</si>
  <si>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</si>
  <si>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</si>
  <si>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</si>
  <si>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</si>
  <si>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</si>
  <si>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</si>
  <si>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</si>
  <si>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</si>
  <si>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</si>
  <si>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</si>
  <si>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</si>
  <si>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</si>
  <si>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</si>
  <si>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</si>
  <si>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</si>
  <si>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</si>
  <si>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</si>
  <si>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</si>
  <si>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</si>
  <si>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</si>
  <si>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</si>
  <si>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</si>
  <si>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</si>
  <si>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</si>
  <si>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</si>
  <si>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</si>
  <si>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</si>
  <si>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</si>
  <si>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</si>
  <si>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</si>
  <si>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</si>
  <si>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</si>
  <si>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</si>
  <si>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</si>
  <si>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</si>
  <si>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</si>
  <si>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</si>
  <si>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</si>
  <si>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</si>
  <si>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</si>
  <si>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</si>
  <si>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</si>
  <si>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</si>
  <si>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</si>
  <si>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</si>
  <si>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</si>
  <si>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</si>
  <si>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</si>
  <si>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</si>
  <si>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</si>
  <si>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</si>
  <si>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</si>
  <si>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</si>
  <si>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</si>
  <si>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</si>
  <si>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</si>
  <si>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</si>
  <si>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</si>
  <si>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</si>
  <si>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</si>
  <si>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</si>
  <si>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</si>
  <si>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</si>
  <si>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</si>
  <si>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</si>
  <si>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</si>
  <si>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</si>
  <si>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</si>
  <si>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</si>
  <si>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</si>
  <si>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</si>
  <si>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</si>
  <si>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</si>
  <si>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</si>
  <si>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</si>
  <si>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</si>
  <si>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</si>
  <si>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</si>
  <si>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</si>
  <si>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</si>
  <si>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</si>
  <si>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</si>
  <si>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</si>
  <si>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</si>
  <si>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</si>
  <si>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</si>
  <si>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</si>
  <si>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</si>
  <si>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</si>
  <si>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</si>
  <si>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</si>
  <si>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</si>
  <si>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</si>
  <si>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</si>
  <si>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</si>
  <si>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</si>
  <si>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</si>
  <si>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</si>
  <si>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</si>
  <si>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</si>
  <si>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</si>
  <si>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</si>
  <si>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</si>
  <si>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</si>
  <si>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</si>
  <si>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</si>
  <si>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</si>
  <si>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</si>
  <si>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</si>
  <si>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</si>
  <si>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</si>
  <si>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</si>
  <si>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</si>
  <si>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</si>
  <si>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</si>
  <si>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</si>
  <si>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</si>
  <si>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</si>
  <si>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</si>
  <si>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</si>
  <si>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</si>
  <si>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</si>
  <si>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</si>
  <si>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</si>
  <si>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</si>
  <si>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</si>
  <si>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</si>
  <si>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</si>
  <si>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</si>
  <si>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</si>
  <si>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</si>
  <si>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</si>
  <si>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</si>
  <si>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</si>
  <si>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</si>
  <si>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</si>
  <si>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</si>
  <si>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</si>
  <si>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</si>
  <si>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</si>
  <si>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</si>
  <si>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</si>
  <si>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</si>
  <si>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</si>
  <si>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</si>
  <si>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</si>
  <si>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</si>
  <si>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</si>
  <si>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</si>
  <si>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</si>
  <si>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</si>
  <si>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</si>
  <si>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</si>
  <si>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</si>
  <si>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</si>
  <si>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</si>
  <si>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</si>
  <si>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</si>
  <si>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</si>
  <si>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</si>
  <si>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</si>
  <si>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</si>
  <si>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</si>
  <si>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</si>
  <si>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</si>
  <si>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</si>
  <si>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</si>
  <si>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</si>
  <si>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</si>
  <si>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</si>
  <si>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</si>
  <si>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</si>
  <si>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</si>
  <si>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</si>
  <si>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</si>
  <si>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</si>
  <si>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</si>
  <si>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</si>
  <si>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</si>
  <si>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</si>
  <si>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</si>
  <si>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</si>
  <si>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</si>
  <si>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</si>
  <si>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</si>
  <si>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</si>
  <si>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</si>
  <si>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</si>
  <si>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</si>
  <si>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</si>
  <si>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</si>
  <si>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</si>
  <si>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</si>
  <si>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</si>
  <si>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</si>
  <si>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</si>
  <si>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</si>
  <si>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</si>
  <si>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</si>
  <si>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</si>
  <si>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</si>
  <si>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</si>
  <si>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</si>
  <si>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</si>
  <si>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</si>
  <si>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</si>
  <si>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</si>
  <si>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</si>
  <si>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</si>
  <si>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</si>
  <si>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</si>
  <si>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</si>
  <si>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</si>
  <si>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</si>
  <si>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</si>
  <si>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</si>
  <si>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</si>
  <si>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</si>
  <si>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</si>
  <si>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</si>
  <si>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</si>
  <si>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</si>
  <si>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</si>
  <si>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</si>
  <si>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</si>
  <si>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</si>
  <si>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</si>
  <si>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</si>
  <si>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</si>
  <si>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</si>
  <si>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</si>
  <si>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</si>
  <si>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</si>
  <si>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</si>
  <si>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</si>
  <si>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</si>
  <si>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</si>
  <si>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</si>
  <si>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</si>
  <si>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</si>
  <si>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</si>
  <si>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</si>
  <si>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</si>
  <si>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</si>
  <si>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</si>
  <si>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</si>
  <si>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</si>
  <si>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</si>
  <si>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</si>
  <si>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</si>
  <si>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</si>
  <si>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</si>
  <si>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</si>
  <si>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</si>
  <si>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</si>
  <si>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</si>
  <si>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</si>
  <si>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</si>
  <si>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</si>
  <si>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</si>
  <si>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</si>
  <si>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</si>
  <si>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</si>
  <si>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</si>
  <si>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</si>
  <si>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</si>
  <si>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</si>
  <si>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</si>
  <si>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</si>
  <si>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</si>
  <si>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</si>
  <si>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</si>
  <si>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</si>
  <si>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</si>
  <si>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</si>
  <si>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</si>
  <si>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</si>
  <si>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</si>
  <si>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</si>
  <si>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</si>
  <si>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</si>
  <si>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</si>
  <si>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</si>
  <si>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</si>
  <si>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</si>
  <si>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</si>
  <si>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</si>
  <si>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</si>
  <si>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</si>
  <si>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</si>
  <si>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</si>
  <si>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</si>
  <si>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</si>
  <si>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</si>
  <si>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</si>
  <si>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</si>
  <si>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</si>
  <si>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</si>
  <si>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</si>
  <si>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</si>
  <si>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</si>
  <si>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</si>
  <si>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</si>
  <si>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</si>
  <si>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</si>
  <si>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</si>
  <si>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</si>
  <si>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</si>
  <si>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</si>
  <si>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</si>
  <si>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</si>
  <si>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</si>
  <si>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</si>
  <si>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</si>
  <si>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</si>
  <si>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</si>
  <si>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</si>
  <si>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</si>
  <si>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</si>
  <si>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</si>
  <si>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</si>
  <si>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</si>
  <si>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</si>
  <si>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</si>
  <si>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</si>
  <si>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</si>
  <si>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</si>
  <si>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</si>
  <si>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</si>
  <si>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</si>
  <si>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</si>
  <si>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</si>
  <si>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</si>
  <si>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</si>
  <si>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</si>
  <si>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</si>
  <si>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</si>
  <si>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</si>
  <si>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</si>
  <si>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</si>
  <si>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</si>
  <si>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</si>
  <si>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</si>
  <si>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</si>
  <si>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</si>
  <si>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</si>
  <si>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</si>
  <si>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</si>
  <si>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</si>
  <si>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</si>
  <si>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</si>
  <si>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</si>
  <si>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</si>
  <si>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</si>
  <si>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</si>
  <si>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</si>
  <si>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</si>
  <si>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</si>
  <si>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</si>
  <si>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</si>
  <si>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</si>
  <si>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</si>
  <si>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</si>
  <si>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</si>
  <si>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</si>
  <si>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</si>
  <si>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</si>
  <si>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</si>
  <si>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</si>
  <si>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</si>
  <si>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</si>
  <si>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</si>
  <si>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</si>
  <si>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</si>
  <si>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</si>
  <si>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</si>
  <si>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</si>
  <si>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</si>
  <si>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</si>
  <si>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</si>
  <si>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</si>
  <si>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</si>
  <si>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</si>
  <si>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</si>
  <si>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</si>
  <si>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</si>
  <si>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</si>
  <si>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</si>
  <si>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</si>
  <si>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</si>
  <si>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</si>
  <si>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</si>
  <si>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</si>
  <si>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</si>
  <si>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</si>
  <si>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</si>
  <si>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</si>
  <si>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</si>
  <si>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</si>
  <si>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</si>
  <si>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</si>
  <si>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</si>
  <si>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</si>
  <si>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</si>
  <si>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</si>
  <si>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</si>
  <si>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</si>
  <si>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</si>
  <si>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</si>
  <si>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</si>
  <si>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</si>
  <si>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</si>
  <si>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</si>
  <si>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</si>
  <si>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</si>
  <si>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</si>
  <si>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</si>
  <si>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</si>
  <si>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</si>
  <si>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</si>
  <si>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</si>
  <si>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</si>
  <si>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</si>
  <si>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</si>
  <si>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</si>
  <si>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</si>
  <si>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</si>
  <si>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</si>
  <si>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</si>
  <si>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</si>
  <si>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</si>
  <si>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</si>
  <si>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</si>
  <si>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</si>
  <si>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</si>
  <si>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</si>
  <si>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</si>
  <si>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</si>
  <si>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</si>
  <si>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</si>
  <si>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</si>
  <si>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</si>
  <si>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</si>
  <si>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</si>
  <si>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</si>
  <si>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</si>
  <si>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</si>
  <si>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</si>
  <si>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</si>
  <si>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</si>
  <si>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</si>
  <si>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</si>
  <si>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</si>
  <si>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</si>
  <si>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</si>
  <si>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</si>
  <si>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</si>
  <si>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</si>
  <si>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</si>
  <si>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</si>
  <si>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</si>
  <si>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</si>
  <si>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</si>
  <si>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</si>
  <si>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</si>
  <si>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</si>
  <si>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</si>
  <si>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</si>
  <si>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</si>
  <si>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</si>
  <si>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</si>
  <si>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</si>
  <si>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</si>
  <si>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</si>
  <si>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</si>
  <si>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</si>
  <si>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</si>
  <si>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</si>
  <si>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</si>
  <si>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</si>
  <si>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</si>
  <si>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</si>
  <si>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</si>
  <si>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</si>
  <si>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</si>
  <si>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</si>
  <si>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</si>
  <si>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</si>
  <si>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</si>
  <si>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</si>
  <si>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</si>
  <si>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</si>
  <si>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</si>
  <si>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</si>
  <si>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</si>
  <si>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</si>
  <si>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</si>
  <si>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</si>
  <si>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</si>
  <si>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</si>
  <si>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</si>
  <si>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</si>
  <si>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</si>
  <si>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</si>
  <si>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</si>
  <si>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</si>
  <si>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</si>
  <si>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</si>
  <si>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</si>
  <si>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</si>
  <si>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</si>
  <si>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</si>
  <si>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</si>
  <si>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</si>
  <si>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</si>
  <si>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</si>
  <si>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</si>
  <si>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</si>
  <si>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</si>
  <si>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</si>
  <si>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</si>
  <si>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</si>
  <si>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</si>
  <si>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</si>
  <si>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</si>
  <si>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</si>
  <si>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</si>
  <si>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</si>
  <si>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</si>
  <si>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</si>
  <si>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</si>
  <si>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</si>
  <si>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</si>
  <si>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</si>
  <si>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</si>
  <si>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</si>
  <si>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</si>
  <si>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</si>
  <si>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</si>
  <si>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</si>
  <si>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</si>
  <si>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</si>
  <si>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</si>
  <si>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</si>
  <si>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</si>
  <si>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</si>
  <si>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</si>
  <si>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</si>
  <si>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</si>
  <si>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</si>
  <si>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</si>
  <si>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</si>
  <si>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</si>
  <si>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</si>
  <si>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</si>
  <si>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</si>
  <si>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</si>
  <si>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</si>
  <si>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</si>
  <si>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</si>
  <si>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</si>
  <si>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</si>
  <si>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</si>
  <si>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</si>
  <si>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</si>
  <si>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</si>
  <si>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</si>
  <si>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</si>
  <si>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</si>
  <si>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</si>
  <si>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</si>
  <si>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</si>
  <si>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</si>
  <si>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</si>
  <si>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</si>
  <si>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</si>
  <si>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</si>
  <si>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</si>
  <si>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</si>
  <si>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</si>
  <si>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</si>
  <si>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</si>
  <si>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</si>
  <si>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</si>
  <si>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</si>
  <si>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</si>
  <si>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</si>
  <si>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</si>
  <si>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</si>
  <si>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</si>
  <si>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</si>
  <si>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</si>
  <si>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</si>
  <si>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</si>
  <si>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</si>
  <si>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</si>
  <si>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</si>
  <si>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</si>
  <si>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</si>
  <si>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</si>
  <si>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</si>
  <si>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</si>
  <si>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</si>
  <si>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</si>
  <si>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</si>
  <si>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</si>
  <si>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</si>
  <si>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</si>
  <si>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</si>
  <si>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</si>
  <si>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</si>
  <si>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</si>
  <si>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</si>
  <si>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</si>
  <si>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</si>
  <si>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</si>
  <si>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</si>
  <si>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</si>
  <si>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</si>
  <si>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</si>
  <si>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</si>
  <si>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</si>
  <si>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</si>
  <si>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</si>
  <si>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</si>
  <si>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</si>
  <si>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</si>
  <si>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</si>
  <si>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</si>
  <si>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</si>
  <si>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</si>
  <si>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</si>
  <si>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</si>
  <si>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</si>
  <si>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</si>
  <si>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</si>
  <si>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</si>
  <si>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</si>
  <si>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</si>
  <si>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</si>
  <si>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</si>
  <si>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</si>
  <si>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</si>
  <si>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</si>
  <si>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</si>
  <si>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</si>
  <si>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</si>
  <si>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</si>
  <si>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</si>
  <si>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</si>
  <si>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</si>
  <si>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</si>
  <si>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</si>
  <si>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</si>
  <si>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</si>
  <si>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</si>
  <si>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</si>
  <si>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</si>
  <si>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</si>
  <si>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</si>
  <si>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</si>
  <si>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</si>
  <si>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</si>
  <si>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</si>
  <si>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</si>
  <si>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</si>
  <si>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</si>
  <si>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</si>
  <si>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</si>
  <si>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</si>
  <si>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</si>
  <si>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</si>
  <si>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</si>
  <si>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</si>
  <si>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</si>
  <si>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</si>
  <si>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</si>
  <si>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</si>
  <si>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</si>
  <si>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</si>
  <si>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</si>
  <si>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</si>
  <si>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</si>
  <si>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</si>
  <si>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</si>
  <si>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</si>
  <si>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</si>
  <si>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</si>
  <si>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</si>
  <si>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</si>
  <si>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</si>
  <si>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</si>
  <si>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</si>
  <si>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</si>
  <si>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</si>
  <si>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</si>
  <si>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</si>
  <si>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</si>
  <si>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</si>
  <si>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</si>
  <si>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</si>
  <si>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</si>
  <si>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</si>
  <si>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</si>
  <si>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</si>
  <si>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</si>
  <si>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</si>
  <si>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</si>
  <si>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</si>
  <si>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</si>
  <si>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</si>
  <si>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</si>
  <si>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</si>
  <si>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</si>
  <si>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</si>
  <si>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</si>
  <si>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</si>
  <si>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</si>
  <si>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</si>
  <si>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</si>
  <si>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</si>
  <si>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</si>
  <si>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</si>
  <si>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</si>
  <si>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</si>
  <si>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</si>
  <si>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</si>
  <si>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</si>
  <si>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</si>
  <si>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</si>
  <si>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</si>
  <si>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</si>
  <si>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</si>
  <si>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</si>
  <si>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</si>
  <si>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</si>
  <si>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</si>
  <si>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</si>
  <si>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</si>
  <si>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</si>
  <si>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</si>
  <si>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</si>
  <si>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</si>
  <si>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</si>
  <si>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</si>
  <si>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</si>
  <si>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</si>
  <si>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</si>
  <si>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</si>
  <si>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</si>
  <si>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</si>
  <si>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</si>
  <si>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</si>
  <si>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</si>
  <si>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</si>
  <si>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</si>
  <si>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</si>
  <si>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</si>
  <si>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</si>
  <si>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</si>
  <si>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</si>
  <si>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</si>
  <si>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</si>
  <si>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</si>
  <si>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</si>
  <si>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</si>
  <si>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</si>
  <si>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</si>
  <si>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</si>
  <si>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</si>
  <si>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</si>
  <si>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</si>
  <si>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</si>
  <si>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</si>
  <si>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</si>
  <si>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</si>
  <si>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</si>
  <si>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</si>
  <si>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</si>
  <si>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</si>
  <si>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</si>
  <si>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</si>
  <si>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</si>
  <si>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</si>
  <si>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</si>
  <si>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</si>
  <si>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</si>
  <si>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</si>
  <si>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</si>
  <si>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</si>
  <si>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</si>
  <si>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</si>
  <si>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</si>
  <si>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</si>
  <si>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</si>
  <si>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</si>
  <si>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</si>
  <si>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</si>
  <si>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</si>
  <si>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</si>
  <si>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</si>
  <si>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</si>
  <si>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</si>
  <si>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</si>
  <si>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</si>
  <si>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</si>
  <si>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</si>
  <si>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</si>
  <si>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</si>
  <si>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</si>
  <si>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</si>
  <si>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</si>
  <si>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</si>
  <si>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</si>
  <si>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</si>
  <si>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</si>
  <si>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</si>
  <si>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</si>
  <si>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</si>
  <si>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</si>
  <si>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</si>
  <si>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</si>
  <si>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</si>
  <si>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</si>
  <si>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</si>
  <si>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</si>
  <si>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</si>
  <si>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</si>
  <si>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</si>
  <si>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</si>
  <si>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</si>
  <si>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</si>
  <si>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</si>
  <si>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</si>
  <si>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</si>
  <si>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</si>
  <si>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</si>
  <si>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</si>
  <si>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</si>
  <si>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</si>
  <si>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</si>
  <si>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</si>
  <si>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</si>
  <si>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</si>
  <si>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</si>
  <si>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</si>
  <si>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</si>
  <si>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</si>
  <si>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</si>
  <si>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</si>
  <si>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</si>
  <si>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</si>
  <si>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</si>
  <si>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</si>
  <si>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</si>
  <si>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</si>
  <si>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</si>
  <si>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</si>
  <si>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</si>
  <si>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</si>
  <si>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</si>
  <si>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</si>
  <si>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</si>
  <si>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</si>
  <si>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</si>
  <si>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</si>
  <si>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</si>
  <si>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</si>
  <si>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</si>
  <si>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</si>
  <si>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</si>
  <si>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</si>
  <si>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</si>
  <si>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</si>
  <si>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</si>
  <si>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</si>
  <si>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</si>
  <si>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</si>
  <si>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</si>
  <si>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</si>
  <si>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</si>
  <si>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</si>
  <si>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</si>
  <si>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</si>
  <si>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</si>
  <si>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</si>
  <si>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</si>
  <si>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</si>
  <si>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</si>
  <si>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</si>
  <si>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</si>
  <si>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</si>
  <si>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</si>
  <si>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</si>
  <si>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</si>
  <si>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</si>
  <si>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</si>
  <si>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</si>
  <si>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</si>
  <si>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</si>
  <si>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</si>
  <si>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</si>
  <si>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</si>
  <si>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</si>
  <si>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</si>
  <si>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</si>
  <si>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</si>
  <si>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</si>
  <si>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</si>
  <si>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</si>
  <si>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</si>
  <si>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</si>
  <si>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</si>
  <si>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</si>
  <si>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</si>
  <si>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</si>
  <si>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</si>
  <si>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</si>
  <si>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</si>
  <si>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</si>
  <si>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</si>
  <si>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</si>
  <si>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</si>
  <si>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</si>
  <si>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</si>
  <si>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</si>
  <si>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</si>
  <si>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</si>
  <si>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</si>
  <si>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</si>
  <si>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</si>
  <si>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</si>
  <si>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</si>
  <si>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</si>
  <si>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</si>
  <si>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</si>
  <si>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</si>
  <si>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</si>
  <si>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</si>
  <si>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</si>
  <si>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</si>
  <si>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</si>
  <si>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</si>
  <si>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</si>
  <si>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</si>
  <si>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</si>
  <si>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</si>
  <si>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</si>
  <si>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</si>
  <si>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</si>
  <si>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</si>
  <si>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</si>
  <si>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</si>
  <si>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</si>
  <si>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</si>
  <si>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</si>
  <si>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</si>
  <si>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</si>
  <si>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</si>
  <si>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</si>
  <si>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</si>
  <si>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</si>
  <si>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</si>
  <si>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</si>
  <si>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</si>
  <si>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</si>
  <si>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</si>
  <si>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</si>
  <si>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</si>
  <si>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</si>
  <si>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</si>
  <si>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</si>
  <si>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</si>
  <si>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</si>
  <si>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</si>
  <si>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</si>
  <si>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</si>
  <si>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</si>
  <si>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</si>
  <si>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</si>
  <si>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</si>
  <si>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</si>
  <si>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</si>
  <si>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</si>
  <si>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</si>
  <si>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</si>
  <si>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</si>
  <si>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</si>
  <si>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</si>
  <si>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</si>
  <si>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</si>
  <si>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</si>
  <si>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</si>
  <si>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</si>
  <si>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</si>
  <si>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</si>
  <si>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</si>
  <si>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</si>
  <si>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</si>
  <si>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</si>
  <si>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</si>
  <si>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</si>
  <si>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</si>
  <si>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</si>
  <si>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</si>
  <si>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</si>
  <si>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</si>
  <si>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</si>
  <si>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</si>
  <si>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</si>
  <si>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</si>
  <si>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</si>
  <si>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</si>
  <si>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</si>
  <si>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</si>
  <si>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</si>
  <si>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</si>
  <si>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</si>
  <si>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</si>
  <si>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</si>
  <si>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</si>
  <si>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</si>
  <si>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</si>
  <si>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</si>
  <si>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</si>
  <si>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</si>
  <si>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</si>
  <si>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</si>
  <si>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</si>
  <si>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</si>
  <si>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</si>
  <si>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</si>
  <si>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</si>
  <si>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</si>
  <si>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</si>
  <si>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</si>
  <si>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</si>
  <si>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</si>
  <si>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</si>
  <si>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</si>
  <si>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</si>
  <si>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</si>
  <si>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</si>
  <si>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</si>
  <si>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</si>
  <si>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</si>
  <si>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</si>
  <si>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</si>
  <si>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</si>
  <si>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</si>
  <si>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</si>
  <si>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</si>
  <si>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</si>
  <si>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</si>
  <si>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</si>
  <si>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</si>
  <si>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</si>
  <si>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</si>
  <si>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</si>
  <si>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</si>
  <si>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</si>
  <si>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</si>
  <si>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</si>
  <si>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</si>
  <si>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</si>
  <si>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</si>
  <si>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</si>
  <si>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</si>
  <si>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</si>
  <si>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</si>
  <si>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</si>
  <si>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</si>
  <si>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</si>
  <si>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</si>
  <si>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</si>
  <si>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</si>
  <si>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</si>
  <si>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</si>
  <si>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</si>
  <si>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</si>
  <si>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</si>
  <si>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</si>
  <si>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</si>
  <si>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</si>
  <si>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</si>
  <si>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</si>
  <si>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</si>
  <si>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</si>
  <si>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</si>
  <si>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</si>
  <si>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</si>
  <si>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</si>
  <si>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</si>
  <si>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</si>
  <si>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</si>
  <si>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</si>
  <si>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</si>
  <si>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</si>
  <si>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</si>
  <si>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</si>
  <si>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</si>
  <si>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</si>
  <si>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</si>
  <si>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</si>
  <si>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</si>
  <si>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</si>
  <si>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</si>
  <si>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</si>
  <si>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</si>
  <si>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</si>
  <si>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</si>
  <si>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</si>
  <si>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</si>
  <si>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</si>
  <si>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</si>
  <si>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</si>
  <si>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</si>
  <si>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</si>
  <si>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</si>
  <si>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</si>
  <si>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</si>
  <si>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</si>
  <si>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</si>
  <si>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</si>
  <si>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</si>
  <si>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</si>
  <si>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</si>
  <si>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</si>
  <si>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</si>
  <si>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</si>
  <si>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</si>
  <si>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</si>
  <si>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</si>
  <si>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</si>
  <si>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</si>
  <si>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</si>
  <si>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</si>
  <si>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</si>
  <si>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</si>
  <si>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</si>
  <si>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</si>
  <si>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</si>
  <si>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</si>
  <si>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</si>
  <si>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</si>
  <si>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</si>
  <si>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</si>
  <si>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</si>
  <si>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</si>
  <si>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</si>
  <si>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</si>
  <si>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</si>
  <si>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</si>
  <si>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</si>
  <si>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</si>
  <si>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</si>
  <si>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</si>
  <si>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</si>
  <si>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</si>
  <si>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</si>
  <si>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</si>
  <si>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</si>
  <si>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</si>
  <si>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</si>
  <si>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</si>
  <si>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</si>
  <si>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</si>
  <si>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</si>
  <si>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</si>
  <si>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</si>
  <si>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</si>
  <si>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</si>
  <si>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</si>
  <si>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</si>
  <si>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</si>
  <si>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</si>
  <si>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</si>
  <si>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</si>
  <si>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</si>
  <si>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</si>
  <si>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</si>
  <si>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</si>
  <si>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</si>
  <si>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</si>
  <si>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</si>
  <si>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</si>
  <si>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</si>
  <si>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</si>
  <si>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</si>
  <si>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</si>
  <si>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</si>
  <si>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</si>
  <si>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</si>
  <si>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</si>
  <si>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</si>
  <si>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</si>
  <si>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</si>
  <si>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</si>
  <si>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</si>
  <si>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</si>
  <si>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</si>
  <si>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</si>
  <si>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</si>
  <si>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</si>
  <si>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</si>
  <si>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</si>
  <si>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</si>
  <si>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</si>
  <si>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</si>
  <si>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</si>
  <si>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</si>
  <si>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</si>
  <si>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</si>
  <si>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</si>
  <si>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</si>
  <si>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</si>
  <si>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</si>
  <si>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</si>
  <si>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</si>
  <si>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</si>
  <si>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</si>
  <si>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</si>
  <si>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</si>
  <si>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</si>
  <si>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</si>
  <si>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</si>
  <si>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</si>
  <si>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</si>
  <si>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</si>
  <si>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</si>
  <si>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</si>
  <si>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</si>
  <si>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</si>
  <si>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</si>
  <si>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</si>
  <si>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</si>
  <si>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</si>
  <si>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</si>
  <si>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</si>
  <si>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</si>
  <si>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</si>
  <si>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</si>
  <si>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</si>
  <si>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</si>
  <si>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</si>
  <si>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</si>
  <si>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</si>
  <si>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</si>
  <si>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</si>
  <si>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</si>
  <si>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</si>
  <si>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</si>
  <si>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</si>
  <si>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</si>
  <si>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</si>
  <si>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</si>
  <si>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</si>
  <si>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</si>
  <si>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</si>
  <si>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</si>
  <si>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</si>
  <si>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</si>
  <si>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</si>
  <si>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</si>
  <si>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</si>
  <si>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</si>
  <si>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</si>
  <si>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</si>
  <si>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</si>
  <si>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</si>
  <si>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</si>
  <si>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</si>
  <si>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</si>
  <si>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</si>
  <si>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</si>
  <si>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</si>
  <si>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</si>
  <si>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</si>
  <si>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</si>
  <si>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</si>
  <si>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</si>
  <si>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</si>
  <si>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</si>
  <si>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</si>
  <si>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</si>
  <si>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</si>
  <si>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</si>
  <si>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</si>
  <si>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</si>
  <si>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</si>
  <si>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</si>
  <si>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</si>
  <si>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</si>
  <si>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</si>
  <si>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</si>
  <si>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</si>
  <si>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</si>
  <si>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</si>
  <si>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</si>
  <si>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</si>
  <si>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</si>
  <si>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</si>
  <si>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</si>
  <si>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</si>
  <si>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</si>
  <si>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</si>
  <si>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</si>
  <si>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</si>
  <si>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</si>
  <si>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</si>
  <si>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</si>
  <si>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</si>
  <si>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</si>
  <si>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</si>
  <si>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</si>
  <si>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</si>
  <si>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</si>
  <si>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</si>
  <si>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</si>
  <si>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</si>
  <si>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</si>
  <si>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</si>
  <si>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</si>
  <si>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</si>
  <si>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</si>
  <si>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</si>
  <si>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</si>
  <si>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</si>
  <si>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</si>
  <si>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</si>
  <si>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</si>
  <si>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</si>
  <si>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</si>
  <si>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</si>
  <si>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</si>
  <si>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</si>
  <si>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</si>
  <si>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</si>
  <si>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</si>
  <si>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</si>
  <si>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</si>
  <si>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</si>
  <si>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</si>
  <si>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</si>
  <si>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</si>
  <si>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</si>
  <si>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</si>
  <si>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</si>
  <si>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</si>
  <si>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</si>
  <si>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</si>
  <si>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</si>
  <si>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</si>
  <si>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</si>
  <si>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</si>
  <si>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</si>
  <si>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</si>
  <si>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</si>
  <si>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</si>
  <si>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</si>
  <si>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</si>
  <si>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</si>
  <si>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</si>
  <si>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</si>
  <si>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</si>
  <si>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</si>
  <si>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</si>
  <si>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</si>
  <si>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</si>
  <si>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</si>
  <si>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</si>
  <si>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</si>
  <si>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</si>
  <si>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</si>
  <si>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</si>
  <si>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</si>
  <si>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</si>
  <si>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</si>
  <si>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</si>
  <si>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</si>
  <si>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</si>
  <si>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</si>
  <si>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</si>
  <si>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</si>
  <si>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</si>
  <si>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</si>
  <si>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</si>
  <si>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</si>
  <si>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</si>
  <si>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</si>
  <si>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</si>
  <si>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</si>
  <si>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</si>
  <si>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</si>
  <si>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</si>
  <si>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</si>
  <si>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</si>
  <si>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</si>
  <si>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</si>
  <si>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</si>
  <si>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</si>
  <si>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</si>
  <si>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</si>
  <si>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</si>
  <si>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</si>
  <si>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</si>
  <si>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</si>
  <si>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</si>
  <si>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</si>
  <si>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</si>
  <si>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</si>
  <si>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</si>
  <si>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</si>
  <si>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</si>
  <si>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</si>
  <si>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</si>
  <si>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</si>
  <si>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</si>
  <si>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</si>
  <si>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</si>
  <si>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</si>
  <si>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</si>
  <si>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</si>
  <si>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</si>
  <si>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</si>
  <si>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</si>
  <si>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</si>
  <si>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</si>
  <si>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</si>
  <si>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</si>
  <si>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</si>
  <si>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</si>
  <si>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</si>
  <si>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</si>
  <si>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</si>
  <si>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</si>
  <si>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</si>
  <si>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</si>
  <si>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</si>
  <si>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</si>
  <si>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</si>
  <si>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</si>
  <si>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</si>
  <si>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</si>
  <si>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</si>
  <si>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</si>
  <si>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</si>
  <si>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</si>
  <si>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</si>
  <si>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</si>
  <si>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</si>
  <si>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</si>
  <si>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</si>
  <si>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</si>
  <si>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</si>
  <si>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</si>
  <si>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</si>
  <si>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</si>
  <si>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</si>
  <si>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</si>
  <si>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</si>
  <si>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</si>
  <si>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</si>
  <si>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</si>
  <si>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</si>
  <si>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</si>
  <si>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</si>
  <si>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</si>
  <si>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</si>
  <si>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</si>
  <si>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</si>
  <si>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</si>
  <si>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</si>
  <si>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</si>
  <si>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</si>
  <si>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</si>
  <si>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</si>
  <si>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</si>
  <si>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</si>
  <si>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</si>
  <si>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</si>
  <si>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</si>
  <si>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</si>
  <si>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</si>
  <si>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</si>
  <si>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</si>
  <si>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</si>
  <si>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</si>
  <si>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</si>
  <si>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</si>
  <si>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</si>
  <si>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</si>
  <si>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</si>
  <si>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</si>
  <si>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</si>
  <si>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</si>
  <si>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</si>
  <si>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</si>
  <si>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</si>
  <si>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</si>
  <si>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</si>
  <si>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</si>
  <si>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</si>
  <si>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</si>
  <si>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</si>
  <si>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</si>
  <si>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</si>
  <si>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</si>
  <si>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</si>
  <si>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</si>
  <si>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</si>
  <si>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</si>
  <si>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</si>
  <si>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</si>
  <si>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</si>
  <si>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</si>
  <si>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</si>
  <si>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</si>
  <si>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</si>
  <si>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</si>
  <si>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</si>
  <si>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</si>
  <si>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</si>
  <si>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</si>
  <si>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</si>
  <si>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</si>
  <si>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</si>
  <si>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</si>
  <si>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</si>
  <si>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</si>
  <si>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</si>
  <si>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</si>
  <si>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</si>
  <si>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</si>
  <si>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</si>
  <si>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</si>
  <si>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</si>
  <si>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</si>
  <si>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</si>
  <si>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</si>
  <si>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</si>
  <si>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</si>
  <si>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</si>
  <si>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</si>
  <si>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</si>
  <si>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</si>
  <si>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</si>
  <si>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</si>
  <si>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</si>
  <si>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</si>
  <si>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</si>
  <si>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</si>
  <si>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</si>
  <si>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</si>
  <si>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</si>
  <si>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</si>
  <si>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</si>
  <si>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</si>
  <si>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</si>
  <si>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</si>
  <si>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</si>
  <si>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</si>
  <si>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</si>
  <si>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</si>
  <si>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</si>
  <si>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</si>
  <si>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</si>
  <si>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</si>
  <si>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</si>
  <si>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</si>
  <si>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</si>
  <si>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</si>
  <si>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</si>
  <si>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</si>
  <si>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</si>
  <si>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</si>
  <si>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</si>
  <si>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</si>
  <si>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</si>
  <si>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</si>
  <si>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</si>
  <si>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</si>
  <si>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</si>
  <si>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</si>
  <si>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</si>
  <si>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</si>
  <si>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</si>
  <si>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</si>
  <si>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</si>
  <si>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</si>
  <si>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</si>
  <si>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</si>
  <si>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</si>
  <si>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</si>
  <si>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</si>
  <si>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</si>
  <si>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</si>
  <si>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</si>
  <si>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</si>
  <si>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</si>
  <si>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</si>
  <si>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</si>
  <si>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</si>
  <si>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</si>
  <si>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</si>
  <si>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</si>
  <si>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</si>
  <si>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</si>
  <si>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</si>
  <si>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</si>
  <si>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</si>
  <si>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</si>
  <si>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</si>
  <si>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</si>
  <si>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</si>
  <si>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</si>
  <si>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</si>
  <si>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</si>
  <si>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</si>
  <si>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</si>
  <si>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</si>
  <si>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</si>
  <si>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</si>
  <si>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</si>
  <si>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</si>
  <si>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</si>
  <si>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</si>
  <si>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</si>
  <si>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</si>
  <si>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</si>
  <si>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</si>
  <si>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</si>
  <si>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</si>
  <si>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</si>
  <si>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</si>
  <si>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</si>
  <si>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</si>
  <si>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</si>
  <si>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</si>
  <si>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</si>
  <si>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</si>
  <si>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</si>
  <si>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</si>
  <si>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</si>
  <si>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</si>
  <si>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</si>
  <si>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</si>
  <si>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</si>
  <si>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</si>
  <si>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</si>
  <si>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</si>
  <si>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</si>
  <si>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</si>
  <si>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</si>
  <si>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</si>
  <si>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</si>
  <si>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</si>
  <si>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</si>
  <si>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</si>
  <si>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</si>
  <si>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</si>
  <si>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</si>
  <si>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</si>
  <si>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</si>
  <si>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</si>
  <si>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</si>
  <si>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</si>
  <si>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</si>
  <si>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</si>
  <si>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</si>
  <si>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</si>
  <si>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</si>
  <si>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</si>
  <si>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</si>
  <si>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</si>
  <si>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</si>
  <si>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</si>
  <si>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</si>
  <si>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</si>
  <si>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</si>
  <si>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</si>
  <si>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</si>
  <si>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</si>
  <si>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</si>
  <si>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</si>
  <si>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</si>
  <si>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</si>
  <si>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</si>
  <si>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</si>
  <si>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</si>
  <si>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</si>
  <si>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</si>
  <si>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</si>
  <si>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</si>
  <si>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</si>
  <si>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</si>
  <si>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</si>
  <si>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</si>
  <si>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</si>
  <si>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</si>
  <si>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</si>
  <si>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</si>
  <si>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</si>
  <si>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</si>
  <si>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</si>
  <si>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</si>
  <si>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</si>
  <si>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</si>
  <si>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</si>
  <si>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</si>
  <si>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</si>
  <si>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</si>
  <si>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</si>
  <si>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</si>
  <si>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</si>
  <si>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</si>
  <si>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</si>
  <si>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</si>
  <si>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</si>
  <si>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</si>
  <si>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</si>
  <si>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</si>
  <si>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</si>
  <si>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</si>
  <si>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</si>
  <si>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</si>
  <si>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</si>
  <si>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</si>
  <si>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</si>
  <si>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</si>
  <si>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</si>
  <si>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</si>
  <si>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</si>
  <si>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</si>
  <si>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</si>
  <si>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</si>
  <si>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</si>
  <si>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</si>
  <si>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</si>
  <si>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</si>
  <si>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</si>
  <si>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</si>
  <si>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</si>
  <si>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</si>
  <si>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</si>
  <si>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</si>
  <si>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</si>
  <si>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</si>
  <si>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</si>
  <si>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</si>
  <si>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</si>
  <si>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</si>
  <si>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</si>
  <si>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</si>
  <si>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</si>
  <si>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</si>
  <si>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</si>
  <si>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</si>
  <si>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</si>
  <si>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</si>
  <si>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</si>
  <si>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</si>
  <si>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</si>
  <si>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</si>
  <si>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</si>
  <si>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</si>
  <si>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</si>
  <si>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</si>
  <si>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</si>
  <si>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</si>
  <si>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</si>
  <si>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</si>
  <si>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</si>
  <si>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</si>
  <si>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</si>
  <si>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</si>
  <si>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</si>
  <si>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</si>
  <si>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</si>
  <si>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</si>
  <si>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</si>
  <si>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</si>
  <si>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</si>
  <si>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</si>
  <si>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</si>
  <si>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</si>
  <si>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</si>
  <si>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</si>
  <si>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</si>
  <si>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</si>
  <si>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</si>
  <si>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</si>
  <si>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</si>
  <si>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</si>
  <si>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</si>
  <si>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</si>
  <si>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</si>
  <si>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</si>
  <si>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</si>
  <si>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</si>
  <si>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</si>
  <si>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</si>
  <si>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</si>
  <si>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</si>
  <si>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</si>
  <si>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</si>
  <si>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</si>
  <si>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</si>
  <si>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</si>
  <si>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</si>
  <si>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</si>
  <si>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</si>
  <si>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</si>
  <si>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</si>
  <si>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</si>
  <si>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</si>
  <si>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</si>
  <si>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</si>
  <si>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</si>
  <si>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</si>
  <si>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</si>
  <si>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</si>
  <si>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</si>
  <si>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</si>
  <si>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</si>
  <si>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</si>
  <si>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</si>
  <si>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</si>
  <si>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</si>
  <si>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</si>
  <si>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</si>
  <si>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</si>
  <si>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</si>
  <si>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</si>
  <si>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</si>
  <si>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</si>
  <si>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</si>
  <si>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</si>
  <si>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</si>
  <si>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</si>
  <si>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</si>
  <si>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</si>
  <si>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</si>
  <si>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</si>
  <si>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</si>
  <si>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</si>
  <si>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</si>
  <si>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</si>
  <si>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</si>
  <si>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</si>
  <si>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</si>
  <si>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</si>
  <si>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</si>
  <si>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</si>
  <si>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</si>
  <si>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</si>
  <si>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</si>
  <si>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</si>
  <si>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</si>
  <si>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</si>
  <si>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</si>
  <si>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</si>
  <si>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</si>
  <si>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</si>
  <si>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</si>
  <si>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</si>
  <si>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</si>
  <si>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</si>
  <si>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</si>
  <si>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</si>
  <si>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</si>
  <si>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</si>
  <si>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</si>
  <si>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</si>
  <si>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</si>
  <si>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</si>
  <si>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</si>
  <si>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</si>
  <si>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</si>
  <si>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</si>
  <si>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</si>
  <si>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</si>
  <si>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</si>
  <si>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</si>
  <si>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</si>
  <si>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</si>
  <si>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</si>
  <si>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</si>
  <si>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</si>
  <si>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</si>
  <si>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</si>
  <si>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</si>
  <si>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</si>
  <si>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</si>
  <si>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</si>
  <si>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</si>
  <si>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</si>
  <si>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</si>
  <si>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</si>
  <si>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</si>
  <si>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</si>
  <si>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</si>
  <si>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</si>
  <si>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</si>
  <si>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</si>
  <si>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</si>
  <si>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</si>
  <si>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</si>
  <si>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</si>
  <si>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</si>
  <si>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</si>
  <si>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</si>
  <si>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</si>
  <si>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</si>
  <si>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</si>
  <si>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</si>
  <si>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</si>
  <si>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</si>
  <si>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</si>
  <si>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</si>
  <si>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</si>
  <si>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</si>
  <si>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</si>
  <si>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</si>
  <si>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</si>
  <si>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</si>
  <si>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</si>
  <si>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</si>
  <si>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</si>
  <si>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</si>
  <si>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</si>
  <si>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</si>
  <si>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</si>
  <si>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</si>
  <si>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</si>
  <si>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</si>
  <si>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</si>
  <si>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</si>
  <si>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</si>
  <si>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</si>
  <si>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</si>
  <si>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</si>
  <si>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</si>
  <si>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</si>
  <si>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</si>
  <si>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</si>
  <si>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</si>
  <si>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</si>
  <si>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</si>
  <si>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</si>
  <si>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</si>
  <si>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</si>
  <si>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</si>
  <si>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</si>
  <si>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</si>
  <si>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</si>
  <si>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</si>
  <si>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</si>
  <si>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</si>
  <si>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</si>
  <si>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</si>
  <si>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</si>
  <si>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</si>
  <si>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</si>
  <si>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</si>
  <si>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</si>
  <si>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</si>
  <si>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</si>
  <si>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</si>
  <si>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</si>
  <si>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</si>
  <si>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</si>
  <si>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</si>
  <si>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</si>
  <si>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</si>
  <si>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</si>
  <si>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</si>
  <si>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</si>
  <si>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</si>
  <si>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</si>
  <si>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</si>
  <si>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</si>
  <si>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</si>
  <si>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</si>
  <si>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</si>
  <si>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</si>
  <si>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</si>
  <si>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</si>
  <si>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</si>
  <si>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</si>
  <si>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</si>
  <si>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</si>
  <si>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</si>
  <si>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</si>
  <si>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</si>
  <si>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</si>
  <si>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</si>
  <si>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</si>
  <si>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</si>
  <si>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</si>
  <si>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</si>
  <si>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</si>
  <si>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</si>
  <si>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</si>
  <si>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</si>
  <si>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</si>
  <si>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</si>
  <si>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</si>
  <si>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</si>
  <si>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</si>
  <si>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</si>
  <si>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</si>
  <si>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</si>
  <si>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</si>
  <si>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</si>
  <si>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</si>
  <si>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</si>
  <si>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</si>
  <si>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</si>
  <si>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</si>
  <si>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</si>
  <si>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</si>
  <si>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</si>
  <si>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</si>
  <si>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</si>
  <si>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</si>
  <si>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</si>
  <si>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</si>
  <si>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</si>
  <si>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</si>
  <si>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</si>
  <si>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</si>
  <si>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</si>
  <si>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</si>
  <si>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</si>
  <si>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</si>
  <si>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</si>
  <si>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</si>
  <si>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</si>
  <si>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</si>
  <si>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</si>
  <si>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</si>
  <si>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</si>
  <si>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</si>
  <si>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</si>
  <si>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</si>
  <si>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</si>
  <si>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</si>
  <si>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</si>
  <si>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</si>
  <si>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</si>
  <si>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</si>
  <si>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</si>
  <si>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</si>
  <si>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</si>
  <si>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</si>
  <si>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</si>
  <si>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</si>
  <si>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</si>
  <si>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</si>
  <si>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</si>
  <si>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</si>
  <si>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</si>
  <si>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</si>
  <si>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</si>
  <si>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</si>
  <si>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</si>
  <si>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</si>
  <si>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</si>
  <si>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</si>
  <si>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</si>
  <si>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</si>
  <si>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</si>
  <si>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</si>
  <si>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</si>
  <si>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</si>
  <si>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</si>
  <si>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</si>
  <si>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</si>
  <si>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</si>
  <si>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</si>
  <si>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</si>
  <si>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</si>
  <si>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</si>
  <si>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</si>
  <si>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</si>
  <si>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</si>
  <si>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</si>
  <si>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</si>
  <si>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</si>
  <si>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</si>
  <si>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</si>
  <si>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</si>
  <si>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</si>
  <si>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</si>
  <si>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</si>
  <si>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</si>
  <si>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</si>
  <si>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</si>
  <si>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</si>
  <si>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</si>
  <si>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</si>
  <si>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</si>
  <si>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</si>
  <si>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</si>
  <si>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</si>
  <si>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</si>
  <si>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</si>
  <si>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</si>
  <si>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</si>
  <si>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</si>
  <si>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</si>
  <si>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</si>
  <si>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</si>
  <si>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</si>
  <si>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</si>
  <si>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</si>
  <si>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</si>
  <si>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</si>
  <si>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</si>
  <si>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</si>
  <si>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</si>
  <si>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</si>
  <si>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</si>
  <si>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</si>
  <si>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</si>
  <si>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</si>
  <si>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</si>
  <si>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</si>
  <si>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</si>
  <si>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</si>
  <si>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</si>
  <si>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</si>
  <si>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</si>
  <si>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</si>
  <si>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</si>
  <si>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</si>
  <si>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</si>
  <si>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</si>
  <si>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</si>
  <si>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</si>
  <si>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</si>
  <si>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</si>
  <si>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</si>
  <si>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</si>
  <si>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</si>
  <si>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</si>
  <si>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</si>
  <si>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</si>
  <si>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</si>
  <si>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</si>
  <si>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</si>
  <si>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</si>
  <si>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</si>
  <si>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</si>
  <si>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</si>
  <si>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</si>
  <si>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</si>
  <si>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</si>
  <si>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</si>
  <si>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</si>
  <si>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</si>
  <si>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</si>
  <si>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</si>
  <si>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</si>
  <si>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</si>
  <si>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</si>
  <si>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</si>
  <si>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</si>
  <si>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</si>
  <si>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</si>
  <si>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</si>
  <si>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</si>
  <si>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</si>
  <si>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</si>
  <si>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</si>
  <si>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</si>
  <si>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</si>
  <si>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</si>
  <si>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</si>
  <si>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</si>
  <si>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</si>
  <si>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</si>
  <si>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</si>
  <si>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</si>
  <si>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</si>
  <si>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</si>
  <si>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</si>
  <si>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</si>
  <si>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</si>
  <si>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</si>
  <si>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</si>
  <si>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</si>
  <si>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</si>
  <si>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</si>
  <si>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</si>
  <si>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</si>
  <si>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</si>
  <si>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</si>
  <si>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</si>
  <si>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</si>
  <si>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</si>
  <si>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</si>
  <si>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</si>
  <si>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</si>
  <si>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</si>
  <si>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</si>
  <si>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</si>
  <si>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</si>
  <si>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</si>
  <si>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</si>
  <si>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</si>
  <si>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</si>
  <si>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</si>
  <si>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</si>
  <si>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</si>
  <si>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</si>
  <si>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</si>
  <si>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</si>
  <si>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</si>
  <si>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</si>
  <si>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</si>
  <si>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</si>
  <si>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</si>
  <si>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</si>
  <si>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</si>
  <si>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</si>
  <si>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</si>
  <si>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</si>
  <si>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</si>
  <si>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</si>
  <si>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</si>
  <si>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</si>
  <si>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</si>
  <si>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</si>
  <si>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</si>
  <si>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</si>
  <si>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</si>
  <si>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</si>
  <si>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</si>
  <si>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</si>
  <si>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</si>
  <si>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</si>
  <si>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</si>
  <si>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</si>
  <si>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</si>
  <si>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</si>
  <si>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</si>
  <si>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</si>
  <si>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</si>
  <si>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</si>
  <si>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</si>
  <si>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</si>
  <si>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</si>
  <si>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</si>
  <si>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</si>
  <si>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</si>
  <si>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</si>
  <si>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</si>
  <si>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</si>
  <si>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</si>
  <si>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</si>
  <si>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</si>
  <si>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</si>
  <si>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</si>
  <si>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</si>
  <si>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</si>
  <si>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</si>
  <si>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</si>
  <si>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</si>
  <si>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</si>
  <si>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</si>
  <si>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</si>
  <si>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</si>
  <si>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</si>
  <si>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</si>
  <si>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</si>
  <si>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</si>
  <si>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</si>
  <si>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</si>
  <si>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</si>
  <si>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</si>
  <si>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</si>
  <si>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</si>
  <si>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</si>
  <si>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</si>
  <si>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</si>
  <si>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</si>
  <si>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</si>
  <si>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</si>
  <si>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</si>
  <si>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</si>
  <si>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</si>
  <si>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</si>
  <si>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</si>
  <si>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</si>
  <si>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</si>
  <si>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</si>
  <si>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</si>
  <si>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</si>
  <si>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</si>
  <si>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</si>
  <si>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</si>
  <si>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</si>
  <si>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</si>
  <si>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</si>
  <si>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</si>
  <si>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</si>
  <si>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</si>
  <si>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</si>
  <si>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</si>
  <si>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</si>
  <si>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</si>
  <si>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</si>
  <si>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</si>
  <si>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</si>
  <si>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</si>
  <si>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</si>
  <si>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</si>
  <si>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</si>
  <si>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</si>
  <si>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</si>
  <si>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</si>
  <si>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</si>
  <si>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</si>
  <si>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</si>
  <si>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</si>
  <si>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</si>
  <si>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</si>
  <si>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</si>
  <si>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</si>
  <si>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</si>
  <si>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</si>
  <si>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</si>
  <si>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</si>
  <si>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</si>
  <si>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</si>
  <si>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</si>
  <si>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</si>
  <si>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</si>
  <si>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</si>
  <si>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</si>
  <si>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</si>
  <si>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</si>
  <si>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</si>
  <si>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</si>
  <si>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</si>
  <si>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</si>
  <si>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</si>
  <si>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</si>
  <si>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</si>
  <si>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</si>
  <si>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</si>
  <si>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</si>
  <si>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</si>
  <si>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</si>
  <si>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</si>
  <si>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</si>
  <si>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</si>
  <si>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</si>
  <si>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</si>
  <si>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</si>
  <si>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</si>
  <si>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</si>
  <si>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</si>
  <si>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</si>
  <si>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</si>
  <si>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</si>
  <si>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</si>
  <si>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</si>
  <si>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</si>
  <si>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</si>
  <si>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</si>
  <si>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</si>
  <si>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</si>
  <si>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</si>
  <si>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</si>
  <si>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</si>
  <si>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</si>
  <si>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</si>
  <si>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</si>
  <si>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</si>
  <si>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</si>
  <si>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</si>
  <si>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</si>
  <si>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</si>
  <si>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</si>
  <si>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</si>
  <si>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</si>
  <si>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</si>
  <si>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</si>
  <si>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</si>
  <si>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</si>
  <si>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</si>
  <si>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</si>
  <si>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</si>
  <si>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</si>
  <si>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</si>
  <si>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</si>
  <si>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</si>
  <si>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</si>
  <si>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</si>
  <si>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</si>
  <si>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</si>
  <si>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</si>
  <si>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</si>
  <si>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</si>
  <si>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</si>
  <si>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</si>
  <si>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</si>
  <si>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</si>
  <si>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</si>
  <si>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</si>
  <si>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</si>
  <si>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</si>
  <si>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</si>
  <si>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</si>
  <si>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</si>
  <si>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</si>
  <si>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</si>
  <si>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</si>
  <si>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</si>
  <si>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</si>
  <si>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</si>
  <si>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</si>
  <si>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</si>
  <si>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</si>
  <si>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</si>
  <si>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</si>
  <si>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</si>
  <si>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</si>
  <si>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</si>
  <si>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</si>
  <si>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</si>
  <si>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</si>
  <si>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</si>
  <si>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</si>
  <si>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</si>
  <si>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</si>
  <si>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</si>
  <si>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</si>
  <si>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</si>
  <si>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</si>
  <si>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</si>
  <si>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</si>
  <si>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</si>
  <si>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</si>
  <si>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</si>
  <si>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</si>
  <si>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</si>
  <si>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</si>
  <si>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</si>
  <si>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</si>
  <si>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</si>
  <si>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</si>
  <si>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</si>
  <si>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</si>
  <si>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</si>
  <si>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</si>
  <si>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</si>
  <si>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</si>
  <si>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</si>
  <si>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</si>
  <si>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</si>
  <si>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</si>
  <si>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</si>
  <si>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</si>
  <si>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</si>
  <si>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</si>
  <si>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</si>
  <si>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</si>
  <si>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</si>
  <si>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</si>
  <si>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</si>
  <si>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</si>
  <si>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</si>
  <si>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</si>
  <si>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</si>
  <si>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</si>
  <si>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</si>
  <si>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</si>
  <si>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</si>
  <si>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</si>
  <si>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</si>
  <si>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</si>
  <si>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</si>
  <si>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</si>
  <si>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</si>
  <si>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</si>
  <si>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</si>
  <si>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</si>
  <si>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</si>
  <si>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</si>
  <si>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</si>
  <si>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</si>
  <si>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</si>
  <si>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</si>
  <si>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</si>
  <si>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</si>
  <si>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</si>
  <si>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</si>
  <si>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</si>
  <si>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</si>
  <si>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</si>
  <si>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</si>
  <si>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</si>
  <si>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</si>
  <si>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</si>
  <si>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</si>
  <si>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</si>
  <si>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</si>
  <si>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</si>
  <si>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</si>
  <si>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</si>
  <si>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</si>
  <si>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</si>
  <si>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</si>
  <si>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</si>
  <si>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</si>
  <si>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</si>
  <si>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</si>
  <si>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</si>
  <si>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</si>
  <si>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</si>
  <si>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</si>
  <si>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</si>
  <si>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</si>
  <si>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</si>
  <si>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</si>
  <si>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</si>
  <si>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</si>
  <si>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</si>
  <si>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</si>
  <si>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</si>
  <si>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</si>
  <si>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</si>
  <si>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</si>
  <si>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</si>
  <si>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</si>
  <si>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</si>
  <si>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</si>
  <si>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</si>
  <si>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</si>
  <si>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</si>
  <si>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</si>
  <si>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</si>
  <si>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</si>
  <si>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</si>
  <si>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</si>
  <si>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</si>
  <si>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</si>
  <si>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</si>
  <si>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</si>
  <si>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</si>
  <si>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</si>
  <si>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</si>
  <si>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</si>
  <si>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</si>
  <si>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</si>
  <si>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</si>
  <si>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</si>
  <si>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</si>
  <si>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</si>
  <si>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</si>
  <si>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</si>
  <si>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</si>
  <si>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</si>
  <si>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</si>
  <si>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</si>
  <si>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</si>
  <si>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</si>
  <si>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</si>
  <si>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</si>
  <si>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</si>
  <si>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</si>
  <si>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</si>
  <si>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</si>
  <si>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</si>
  <si>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</si>
  <si>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</si>
  <si>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</si>
  <si>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</si>
  <si>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</si>
  <si>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</si>
  <si>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</si>
  <si>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</si>
  <si>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</si>
  <si>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</si>
  <si>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</si>
  <si>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</si>
  <si>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</si>
  <si>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</si>
  <si>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</si>
  <si>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</si>
  <si>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</si>
  <si>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</si>
  <si>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</si>
  <si>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</si>
  <si>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</si>
  <si>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</si>
  <si>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</si>
  <si>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</si>
  <si>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</si>
  <si>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</si>
  <si>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</si>
  <si>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</si>
  <si>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</si>
  <si>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</si>
  <si>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</si>
  <si>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</si>
  <si>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</si>
  <si>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</si>
  <si>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</si>
  <si>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</si>
  <si>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</si>
  <si>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</si>
  <si>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</si>
  <si>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</si>
  <si>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</si>
  <si>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</si>
  <si>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</si>
  <si>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</si>
  <si>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</si>
  <si>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</si>
  <si>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</si>
  <si>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</si>
  <si>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</si>
  <si>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</si>
  <si>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</si>
  <si>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</si>
  <si>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</si>
  <si>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</si>
  <si>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</si>
  <si>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</si>
  <si>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</si>
  <si>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</si>
  <si>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</si>
  <si>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</si>
  <si>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</si>
  <si>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</si>
  <si>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</si>
  <si>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</si>
  <si>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</si>
  <si>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</si>
  <si>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</si>
  <si>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</si>
  <si>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</si>
  <si>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</si>
  <si>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</si>
  <si>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</si>
  <si>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</si>
  <si>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</si>
  <si>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</si>
  <si>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</si>
  <si>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</si>
  <si>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</si>
  <si>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</si>
  <si>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</si>
  <si>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</si>
  <si>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</si>
  <si>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</si>
  <si>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</si>
  <si>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</si>
  <si>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</si>
  <si>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</si>
  <si>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</si>
  <si>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</si>
  <si>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</si>
  <si>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</si>
  <si>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</si>
  <si>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</si>
  <si>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</si>
  <si>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</si>
  <si>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</si>
  <si>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</si>
  <si>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</si>
  <si>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</si>
  <si>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</si>
  <si>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</si>
  <si>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</si>
  <si>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</si>
  <si>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</si>
  <si>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</si>
  <si>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</si>
  <si>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</si>
  <si>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</si>
  <si>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</si>
  <si>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</si>
  <si>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</si>
  <si>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</si>
  <si>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</si>
  <si>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</si>
  <si>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</si>
  <si>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</si>
  <si>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</si>
  <si>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</si>
  <si>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</si>
  <si>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</si>
  <si>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</si>
  <si>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</si>
  <si>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</si>
  <si>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</si>
  <si>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</si>
  <si>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</si>
  <si>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</si>
  <si>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</si>
  <si>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</si>
  <si>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</si>
  <si>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</si>
  <si>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</si>
  <si>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</si>
  <si>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</si>
  <si>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</si>
  <si>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</si>
  <si>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</si>
  <si>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</si>
  <si>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</si>
  <si>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</si>
  <si>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</si>
  <si>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</si>
  <si>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</si>
  <si>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</si>
  <si>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</si>
  <si>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</si>
  <si>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</si>
  <si>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</si>
  <si>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</si>
  <si>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</si>
  <si>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</si>
  <si>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</si>
  <si>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</si>
  <si>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</si>
  <si>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</si>
  <si>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</si>
  <si>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</si>
  <si>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</si>
  <si>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</si>
  <si>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</si>
  <si>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</si>
  <si>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</si>
  <si>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</si>
  <si>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</si>
  <si>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</si>
  <si>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</si>
  <si>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</si>
  <si>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</si>
  <si>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</si>
  <si>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</si>
  <si>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</si>
  <si>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</si>
  <si>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</si>
  <si>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</si>
  <si>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</si>
  <si>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</si>
  <si>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</si>
  <si>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</si>
  <si>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</si>
  <si>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</si>
  <si>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</si>
  <si>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</si>
  <si>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</si>
  <si>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</si>
  <si>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</si>
  <si>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</si>
  <si>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</si>
  <si>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</si>
  <si>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</si>
  <si>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</si>
  <si>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</si>
  <si>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</si>
  <si>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</si>
  <si>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</si>
  <si>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</si>
  <si>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</si>
  <si>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</si>
  <si>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</si>
  <si>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</si>
  <si>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</si>
  <si>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</si>
  <si>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</si>
  <si>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</si>
  <si>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</si>
  <si>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</si>
  <si>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</si>
  <si>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</si>
  <si>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</si>
  <si>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</si>
  <si>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</si>
  <si>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</si>
  <si>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</si>
  <si>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</si>
  <si>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</si>
  <si>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</si>
  <si>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</si>
  <si>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</si>
  <si>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</si>
  <si>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</si>
  <si>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</si>
  <si>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</si>
  <si>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</si>
  <si>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</si>
  <si>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</si>
  <si>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</si>
  <si>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</si>
  <si>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</si>
  <si>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</si>
  <si>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</si>
  <si>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</si>
  <si>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</si>
  <si>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</si>
  <si>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</si>
  <si>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</si>
  <si>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</si>
  <si>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</si>
  <si>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</si>
  <si>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</si>
  <si>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</si>
  <si>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</si>
  <si>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</si>
  <si>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</si>
  <si>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</si>
  <si>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</si>
  <si>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</si>
  <si>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</si>
  <si>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</si>
  <si>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</si>
  <si>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</si>
  <si>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</si>
  <si>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</si>
  <si>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</si>
  <si>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</si>
  <si>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</si>
  <si>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</si>
  <si>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</si>
  <si>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</si>
  <si>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</si>
  <si>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</si>
  <si>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</si>
  <si>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</si>
  <si>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</si>
  <si>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</si>
  <si>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</si>
  <si>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</si>
  <si>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</si>
  <si>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</si>
  <si>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</si>
  <si>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</si>
  <si>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</si>
  <si>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</si>
  <si>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</si>
  <si>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</si>
  <si>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</si>
  <si>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</si>
  <si>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</si>
  <si>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</si>
  <si>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</si>
  <si>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</si>
  <si>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</si>
  <si>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</si>
  <si>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</si>
  <si>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</si>
  <si>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</si>
  <si>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</si>
  <si>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</si>
  <si>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</si>
  <si>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</si>
  <si>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</si>
  <si>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</si>
  <si>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</si>
  <si>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</si>
  <si>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</si>
  <si>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</si>
  <si>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</si>
  <si>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</si>
  <si>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</si>
  <si>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</si>
  <si>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</si>
  <si>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</si>
  <si>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</si>
  <si>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</si>
  <si>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</si>
  <si>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</si>
  <si>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</si>
  <si>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</si>
  <si>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</si>
  <si>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</si>
  <si>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</si>
  <si>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</si>
  <si>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</si>
  <si>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</si>
  <si>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</si>
  <si>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</si>
  <si>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</si>
  <si>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</si>
  <si>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</si>
  <si>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</si>
  <si>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</si>
  <si>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</si>
  <si>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</si>
  <si>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</si>
  <si>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</si>
  <si>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</si>
  <si>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</si>
  <si>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</si>
  <si>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</si>
  <si>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</si>
  <si>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</si>
  <si>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</si>
  <si>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</si>
  <si>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</si>
  <si>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</si>
  <si>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</si>
  <si>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</si>
  <si>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</si>
  <si>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</si>
  <si>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</si>
  <si>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</si>
  <si>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</si>
  <si>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</si>
  <si>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</si>
  <si>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</si>
  <si>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</si>
  <si>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</si>
  <si>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</si>
  <si>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</si>
  <si>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</si>
  <si>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</si>
  <si>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</si>
  <si>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</si>
  <si>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</si>
  <si>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</si>
  <si>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</si>
  <si>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</si>
  <si>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</si>
  <si>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</si>
  <si>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</si>
  <si>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</si>
  <si>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</si>
  <si>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</si>
  <si>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</si>
  <si>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</si>
  <si>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</si>
  <si>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</si>
  <si>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</si>
  <si>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</si>
  <si>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</si>
  <si>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</si>
  <si>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</si>
  <si>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</si>
  <si>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</si>
  <si>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</si>
  <si>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</si>
  <si>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</si>
  <si>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</si>
  <si>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</si>
  <si>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</si>
  <si>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</si>
  <si>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</si>
  <si>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</si>
  <si>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</si>
  <si>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</si>
  <si>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</si>
  <si>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</si>
  <si>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</si>
  <si>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</si>
  <si>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</si>
  <si>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</si>
  <si>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</si>
  <si>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</si>
  <si>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</si>
  <si>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</si>
  <si>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</si>
  <si>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</si>
  <si>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</si>
  <si>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</si>
  <si>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</si>
  <si>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</si>
  <si>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</si>
  <si>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</si>
  <si>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</si>
  <si>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</si>
  <si>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</si>
  <si>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</si>
  <si>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</si>
  <si>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</si>
  <si>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</si>
  <si>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</si>
  <si>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</si>
  <si>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</si>
  <si>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</si>
  <si>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</si>
  <si>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</si>
  <si>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</si>
  <si>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</si>
  <si>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</si>
  <si>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</si>
  <si>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</si>
  <si>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</si>
  <si>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</si>
  <si>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</si>
  <si>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</si>
  <si>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</si>
  <si>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</si>
  <si>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</si>
  <si>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</si>
  <si>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</si>
  <si>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</si>
  <si>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</si>
  <si>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</si>
  <si>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</si>
  <si>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</si>
  <si>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</si>
  <si>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</si>
  <si>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</si>
  <si>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</si>
  <si>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</si>
  <si>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</si>
  <si>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</si>
  <si>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</si>
  <si>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</si>
  <si>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</si>
  <si>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</si>
  <si>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</si>
  <si>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</si>
  <si>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</si>
  <si>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</si>
  <si>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</si>
  <si>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</si>
  <si>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</si>
  <si>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</si>
  <si>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</si>
  <si>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</si>
  <si>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</si>
  <si>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</si>
  <si>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</si>
  <si>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</si>
  <si>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</si>
  <si>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</si>
  <si>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</si>
  <si>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</si>
  <si>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</si>
  <si>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</si>
  <si>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</si>
  <si>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</si>
  <si>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</si>
  <si>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</si>
  <si>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</si>
  <si>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</si>
  <si>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</si>
  <si>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</si>
  <si>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</si>
  <si>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</si>
  <si>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</si>
  <si>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</si>
  <si>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</si>
  <si>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</si>
  <si>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</si>
  <si>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</si>
  <si>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</si>
  <si>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</si>
  <si>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</si>
  <si>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</si>
  <si>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</si>
  <si>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</si>
  <si>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</si>
  <si>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</si>
  <si>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</si>
  <si>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</si>
  <si>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</si>
  <si>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</si>
  <si>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</si>
  <si>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</si>
  <si>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</si>
  <si>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</si>
  <si>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</si>
  <si>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</si>
  <si>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</si>
  <si>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</si>
  <si>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</si>
  <si>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</si>
  <si>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</si>
  <si>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</si>
  <si>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</si>
  <si>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</si>
  <si>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</si>
  <si>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</si>
  <si>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</si>
  <si>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</si>
  <si>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</si>
  <si>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</si>
  <si>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</si>
  <si>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</si>
  <si>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</si>
  <si>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</si>
  <si>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</si>
  <si>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</si>
  <si>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</si>
  <si>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</si>
  <si>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</si>
  <si>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</si>
  <si>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</si>
  <si>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</si>
  <si>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</si>
  <si>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</si>
  <si>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</si>
  <si>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</si>
  <si>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</si>
  <si>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</si>
  <si>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</si>
  <si>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</si>
  <si>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</si>
  <si>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</si>
  <si>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</si>
  <si>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</si>
  <si>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</si>
  <si>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</si>
  <si>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</si>
  <si>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</si>
  <si>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</si>
  <si>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</si>
  <si>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</si>
  <si>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</si>
  <si>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</si>
  <si>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</si>
  <si>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</si>
  <si>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</si>
  <si>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</si>
  <si>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</si>
  <si>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</si>
  <si>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</si>
  <si>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</si>
  <si>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</si>
  <si>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</si>
  <si>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</si>
  <si>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</si>
  <si>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</si>
  <si>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</si>
  <si>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</si>
  <si>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</si>
  <si>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</si>
  <si>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</si>
  <si>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</si>
  <si>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</si>
  <si>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</si>
  <si>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</si>
  <si>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</si>
  <si>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</si>
  <si>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</si>
  <si>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</si>
  <si>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</si>
  <si>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</si>
  <si>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</si>
  <si>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</si>
  <si>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</si>
  <si>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</si>
  <si>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</si>
  <si>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</si>
  <si>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</si>
  <si>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</si>
  <si>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</si>
  <si>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</si>
  <si>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</si>
  <si>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</si>
  <si>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</si>
  <si>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</si>
  <si>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</si>
  <si>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</si>
  <si>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</si>
  <si>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</si>
  <si>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</si>
  <si>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</si>
  <si>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</si>
  <si>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</si>
  <si>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</si>
  <si>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</si>
  <si>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</si>
  <si>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</si>
  <si>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</si>
  <si>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</si>
  <si>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</si>
  <si>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</si>
  <si>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</si>
  <si>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</si>
  <si>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</si>
  <si>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</si>
  <si>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</si>
  <si>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</si>
  <si>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</si>
  <si>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</si>
  <si>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</si>
  <si>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</si>
  <si>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</si>
  <si>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</si>
  <si>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</si>
  <si>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</si>
  <si>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</si>
  <si>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</si>
  <si>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</si>
  <si>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</si>
  <si>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</si>
  <si>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</si>
  <si>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</si>
  <si>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</si>
  <si>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</si>
  <si>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</si>
  <si>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</si>
  <si>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</si>
  <si>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</si>
  <si>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</si>
  <si>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</si>
  <si>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</si>
  <si>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</si>
  <si>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</si>
  <si>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</si>
  <si>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</si>
  <si>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</si>
  <si>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</si>
  <si>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</si>
  <si>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</si>
  <si>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</si>
  <si>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</si>
  <si>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</si>
  <si>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</si>
  <si>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</si>
  <si>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</si>
  <si>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</si>
  <si>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</si>
  <si>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</si>
  <si>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</si>
  <si>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</si>
  <si>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</si>
  <si>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</si>
  <si>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</si>
  <si>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</si>
  <si>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</si>
  <si>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</si>
  <si>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</si>
  <si>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</si>
  <si>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</si>
  <si>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</si>
  <si>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</si>
  <si>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</si>
  <si>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</si>
  <si>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</si>
  <si>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</si>
  <si>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</si>
  <si>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</si>
  <si>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</si>
  <si>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</si>
  <si>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</si>
  <si>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</si>
  <si>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</si>
  <si>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</si>
  <si>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</si>
  <si>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</si>
  <si>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</si>
  <si>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</si>
  <si>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</si>
  <si>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</si>
  <si>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</si>
  <si>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</si>
  <si>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</si>
  <si>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</si>
  <si>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</si>
  <si>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</si>
  <si>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</si>
  <si>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</si>
  <si>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</si>
  <si>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</si>
  <si>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</si>
  <si>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</si>
  <si>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</si>
  <si>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</si>
  <si>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</si>
  <si>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</si>
  <si>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</si>
  <si>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</si>
  <si>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</si>
  <si>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</si>
  <si>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</si>
  <si>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</si>
  <si>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</si>
  <si>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</si>
  <si>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</si>
  <si>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</si>
  <si>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</si>
  <si>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</si>
  <si>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</si>
  <si>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</si>
  <si>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</si>
  <si>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</si>
  <si>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</si>
  <si>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</si>
  <si>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</si>
  <si>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</si>
  <si>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</si>
  <si>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</si>
  <si>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</si>
  <si>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</si>
  <si>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</si>
  <si>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</si>
  <si>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</si>
  <si>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</si>
  <si>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</si>
  <si>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</si>
  <si>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</si>
  <si>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</si>
  <si>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</si>
  <si>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</si>
  <si>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</si>
  <si>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</si>
  <si>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</si>
  <si>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</si>
  <si>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</si>
  <si>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</si>
  <si>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</si>
  <si>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</si>
  <si>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</si>
  <si>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</si>
  <si>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</si>
  <si>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</si>
  <si>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</si>
  <si>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</si>
  <si>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</si>
  <si>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</si>
  <si>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</si>
  <si>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</si>
  <si>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</si>
  <si>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</si>
  <si>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</si>
  <si>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</si>
  <si>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</si>
  <si>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</si>
  <si>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</si>
  <si>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</si>
  <si>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</si>
  <si>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</si>
  <si>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</si>
  <si>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</si>
  <si>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</si>
  <si>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</si>
  <si>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</si>
  <si>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</si>
  <si>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</si>
  <si>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</si>
  <si>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</si>
  <si>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</si>
  <si>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</si>
  <si>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</si>
  <si>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</si>
  <si>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</si>
  <si>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</si>
  <si>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</si>
  <si>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</si>
  <si>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</si>
  <si>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</si>
  <si>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</si>
  <si>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</si>
  <si>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</si>
  <si>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</si>
  <si>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</si>
  <si>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</si>
  <si>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</si>
  <si>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</si>
  <si>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</si>
  <si>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</si>
  <si>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</si>
  <si>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</si>
  <si>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</si>
  <si>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</si>
  <si>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</si>
  <si>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</si>
  <si>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</si>
  <si>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</si>
  <si>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</si>
  <si>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</si>
  <si>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</si>
  <si>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</si>
  <si>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</si>
  <si>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</si>
  <si>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</si>
  <si>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</si>
  <si>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</si>
  <si>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</si>
  <si>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</si>
  <si>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</si>
  <si>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</si>
  <si>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</si>
  <si>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</si>
  <si>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</si>
  <si>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</si>
  <si>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</si>
  <si>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</si>
  <si>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</si>
  <si>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</si>
  <si>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</si>
  <si>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</si>
  <si>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</si>
  <si>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</si>
  <si>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</si>
  <si>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</si>
  <si>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</si>
  <si>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</si>
  <si>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</si>
  <si>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</si>
  <si>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</si>
  <si>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</si>
  <si>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</si>
  <si>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</si>
  <si>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</si>
  <si>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</si>
  <si>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</si>
  <si>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</si>
  <si>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</si>
  <si>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</si>
  <si>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</si>
  <si>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</si>
  <si>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</si>
  <si>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</si>
  <si>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</si>
  <si>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</si>
  <si>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</si>
  <si>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</si>
  <si>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</si>
  <si>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</si>
  <si>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</si>
  <si>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</si>
  <si>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</si>
  <si>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</si>
  <si>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</si>
  <si>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</si>
  <si>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</si>
  <si>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</si>
  <si>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</si>
  <si>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</si>
  <si>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</si>
  <si>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</si>
  <si>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</si>
  <si>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</si>
  <si>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</si>
  <si>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</si>
  <si>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</si>
  <si>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</si>
  <si>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</si>
  <si>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</si>
  <si>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</si>
  <si>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</si>
  <si>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</si>
  <si>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</si>
  <si>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</si>
  <si>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</si>
  <si>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</si>
  <si>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</si>
  <si>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</si>
  <si>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</si>
  <si>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</si>
  <si>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</si>
  <si>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</si>
  <si>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</si>
  <si>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</si>
  <si>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</si>
  <si>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</si>
  <si>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</si>
  <si>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</si>
  <si>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</si>
  <si>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</si>
  <si>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</si>
  <si>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</si>
  <si>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</si>
  <si>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</si>
  <si>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</si>
  <si>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</si>
  <si>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</si>
  <si>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</si>
  <si>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</si>
  <si>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</si>
  <si>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</si>
  <si>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</si>
  <si>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</si>
  <si>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</si>
  <si>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</si>
  <si>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</si>
  <si>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</si>
  <si>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</si>
  <si>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</si>
  <si>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</si>
  <si>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</si>
  <si>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</si>
  <si>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</si>
  <si>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</si>
  <si>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</si>
  <si>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</si>
  <si>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</si>
  <si>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</si>
  <si>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</si>
  <si>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</si>
  <si>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</si>
  <si>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</si>
  <si>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</si>
  <si>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</si>
  <si>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</si>
  <si>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</si>
  <si>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</si>
  <si>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</si>
  <si>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</si>
  <si>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</si>
  <si>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</si>
  <si>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</si>
  <si>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</si>
  <si>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</si>
  <si>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</si>
  <si>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</si>
  <si>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</si>
  <si>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</si>
  <si>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</si>
  <si>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</si>
  <si>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</si>
  <si>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</si>
  <si>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</si>
  <si>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</si>
  <si>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</si>
  <si>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</si>
  <si>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</si>
  <si>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</si>
  <si>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</si>
  <si>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</si>
  <si>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</si>
  <si>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</si>
  <si>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</si>
  <si>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</si>
  <si>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</si>
  <si>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</si>
  <si>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</si>
  <si>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</si>
  <si>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</si>
  <si>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</si>
  <si>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</si>
  <si>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</si>
  <si>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</si>
  <si>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</si>
  <si>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</si>
  <si>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</si>
  <si>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</si>
  <si>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</si>
  <si>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</si>
  <si>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</si>
  <si>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</si>
  <si>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</si>
  <si>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</si>
  <si>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</si>
  <si>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</si>
  <si>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</si>
  <si>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</si>
  <si>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</si>
  <si>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</si>
  <si>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</si>
  <si>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</si>
  <si>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</si>
  <si>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</si>
  <si>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</si>
  <si>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</si>
  <si>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</si>
  <si>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</si>
  <si>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</si>
  <si>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</si>
  <si>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</si>
  <si>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</si>
  <si>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</si>
  <si>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</si>
  <si>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</si>
  <si>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</si>
  <si>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</si>
  <si>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</si>
  <si>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</si>
  <si>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</si>
  <si>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</si>
  <si>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</si>
  <si>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</si>
  <si>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</si>
  <si>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</si>
  <si>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</si>
  <si>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</si>
  <si>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</si>
  <si>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</si>
  <si>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</si>
  <si>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</si>
  <si>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</si>
  <si>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</si>
  <si>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</si>
  <si>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</si>
  <si>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</si>
  <si>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</si>
  <si>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</si>
  <si>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</si>
  <si>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</si>
  <si>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</si>
  <si>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</si>
  <si>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</si>
  <si>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</si>
  <si>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</si>
  <si>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</si>
  <si>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</si>
  <si>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</si>
  <si>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</si>
  <si>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</si>
  <si>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</si>
  <si>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</si>
  <si>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</si>
  <si>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</si>
  <si>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</si>
  <si>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</si>
  <si>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</si>
  <si>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</si>
  <si>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</si>
  <si>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</si>
  <si>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</si>
  <si>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</si>
  <si>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</si>
  <si>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</si>
  <si>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</si>
  <si>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</si>
  <si>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</si>
  <si>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</si>
  <si>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</si>
  <si>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</si>
  <si>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</si>
  <si>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</si>
  <si>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</si>
  <si>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</si>
  <si>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</si>
  <si>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</si>
  <si>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</si>
  <si>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</si>
  <si>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</si>
  <si>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</si>
  <si>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</si>
  <si>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</si>
  <si>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</si>
  <si>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</si>
  <si>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</si>
  <si>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</si>
  <si>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</si>
  <si>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</si>
  <si>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</si>
  <si>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</si>
  <si>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</si>
  <si>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</si>
  <si>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</si>
  <si>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</si>
  <si>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</si>
  <si>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</si>
  <si>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</si>
  <si>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</si>
  <si>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</si>
  <si>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</si>
  <si>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</si>
  <si>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</si>
  <si>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</si>
  <si>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</si>
  <si>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</si>
  <si>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</si>
  <si>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</si>
  <si>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</si>
  <si>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</si>
  <si>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</si>
  <si>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</si>
  <si>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</si>
  <si>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</si>
  <si>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</si>
  <si>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</si>
  <si>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</si>
  <si>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</si>
  <si>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</si>
  <si>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</si>
  <si>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</si>
  <si>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</si>
  <si>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</si>
  <si>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</si>
  <si>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</si>
  <si>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</si>
  <si>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</si>
  <si>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</si>
  <si>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</si>
  <si>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</si>
  <si>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</si>
  <si>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</si>
  <si>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</si>
  <si>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</si>
  <si>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</si>
  <si>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</si>
  <si>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</si>
  <si>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</si>
  <si>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</si>
  <si>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</si>
  <si>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</si>
  <si>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</si>
  <si>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</si>
  <si>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</si>
  <si>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</si>
  <si>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</si>
  <si>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</si>
  <si>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</si>
  <si>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</si>
  <si>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</si>
  <si>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</si>
  <si>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</si>
  <si>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</si>
  <si>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</si>
  <si>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</si>
  <si>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</si>
  <si>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</si>
  <si>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</si>
  <si>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</si>
  <si>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</si>
  <si>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</si>
  <si>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</si>
  <si>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</si>
  <si>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</si>
  <si>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</si>
  <si>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</si>
  <si>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</si>
  <si>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</si>
  <si>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</si>
  <si>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</si>
  <si>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</si>
  <si>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</si>
  <si>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</si>
  <si>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</si>
  <si>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</si>
  <si>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</si>
  <si>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</si>
  <si>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</si>
  <si>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</si>
  <si>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</si>
  <si>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</si>
  <si>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</si>
  <si>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</si>
  <si>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</si>
  <si>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</si>
  <si>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</si>
  <si>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</si>
  <si>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</si>
  <si>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</si>
  <si>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</si>
  <si>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</si>
  <si>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</si>
  <si>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</si>
  <si>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</si>
  <si>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</si>
  <si>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</si>
  <si>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</si>
  <si>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</si>
  <si>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</si>
  <si>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</si>
  <si>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</si>
  <si>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</si>
  <si>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</si>
  <si>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</si>
  <si>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</si>
  <si>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</si>
  <si>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</si>
  <si>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</si>
  <si>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</si>
  <si>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</si>
  <si>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</si>
  <si>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</si>
  <si>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</si>
  <si>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</si>
  <si>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</si>
  <si>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</si>
  <si>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</si>
  <si>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</si>
  <si>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</si>
  <si>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</si>
  <si>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</si>
  <si>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</si>
  <si>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</si>
  <si>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</si>
  <si>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</si>
  <si>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</si>
  <si>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</si>
  <si>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</si>
  <si>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</si>
  <si>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</si>
  <si>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</si>
  <si>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</si>
  <si>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</si>
  <si>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</si>
  <si>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</si>
  <si>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</si>
  <si>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</si>
  <si>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</si>
  <si>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</si>
  <si>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</si>
  <si>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</si>
  <si>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</si>
  <si>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</si>
  <si>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</si>
  <si>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</si>
  <si>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</si>
  <si>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</si>
  <si>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</si>
  <si>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</si>
  <si>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</si>
  <si>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</si>
  <si>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</si>
  <si>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</si>
  <si>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</si>
  <si>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</si>
  <si>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</si>
  <si>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</si>
  <si>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</si>
  <si>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</si>
  <si>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</si>
  <si>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</si>
  <si>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</si>
  <si>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</si>
  <si>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</si>
  <si>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</si>
  <si>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</si>
  <si>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</si>
  <si>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</si>
  <si>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</si>
  <si>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</si>
  <si>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</si>
  <si>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</si>
  <si>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</si>
  <si>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</si>
  <si>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</si>
  <si>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</si>
  <si>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</si>
  <si>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</si>
  <si>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</si>
  <si>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</si>
  <si>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</si>
  <si>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</si>
  <si>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</si>
  <si>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</si>
  <si>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</si>
  <si>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</si>
  <si>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</si>
  <si>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</si>
  <si>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</si>
  <si>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</si>
  <si>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</si>
  <si>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</si>
  <si>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</si>
  <si>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</si>
  <si>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</si>
  <si>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</si>
  <si>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</si>
  <si>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</si>
  <si>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</si>
  <si>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</si>
  <si>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</si>
  <si>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</si>
  <si>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</si>
  <si>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</si>
  <si>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</si>
  <si>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</si>
  <si>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</si>
  <si>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</si>
  <si>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</si>
  <si>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</si>
  <si>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</si>
  <si>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</si>
  <si>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</si>
  <si>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</si>
  <si>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</si>
  <si>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</si>
  <si>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</si>
  <si>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</si>
  <si>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</si>
  <si>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</si>
  <si>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</si>
  <si>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</si>
  <si>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</si>
  <si>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</si>
  <si>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</si>
  <si>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</si>
  <si>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</si>
  <si>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</si>
  <si>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</si>
  <si>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</si>
  <si>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</si>
  <si>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</si>
  <si>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</si>
  <si>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</si>
  <si>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</si>
  <si>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</si>
  <si>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</si>
  <si>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</si>
  <si>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</si>
  <si>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</si>
  <si>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</si>
  <si>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</si>
  <si>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</si>
  <si>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</si>
  <si>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</si>
  <si>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</si>
  <si>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</si>
  <si>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</si>
  <si>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</si>
  <si>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</si>
  <si>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</si>
  <si>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</si>
  <si>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</si>
  <si>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</si>
  <si>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</si>
  <si>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</si>
  <si>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</si>
  <si>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</si>
  <si>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</si>
  <si>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</si>
  <si>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</si>
  <si>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</si>
  <si>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</si>
  <si>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</si>
  <si>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</si>
  <si>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</si>
  <si>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</si>
  <si>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</si>
  <si>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</si>
  <si>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</si>
  <si>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</si>
  <si>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</si>
  <si>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</si>
  <si>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</si>
  <si>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</si>
  <si>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</si>
  <si>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</si>
  <si>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</si>
  <si>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</si>
  <si>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</si>
  <si>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</si>
  <si>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</si>
  <si>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</si>
  <si>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</si>
  <si>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</si>
  <si>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</si>
  <si>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</si>
  <si>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</si>
  <si>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</si>
  <si>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</si>
  <si>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</si>
  <si>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</si>
  <si>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</si>
  <si>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</si>
  <si>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</si>
  <si>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</si>
  <si>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</si>
  <si>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</si>
  <si>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</si>
  <si>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</si>
  <si>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</si>
  <si>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</si>
  <si>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</si>
  <si>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</si>
  <si>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</si>
  <si>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</si>
  <si>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</si>
  <si>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</si>
  <si>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</si>
  <si>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</si>
  <si>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</si>
  <si>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</si>
  <si>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</si>
  <si>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</si>
  <si>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</si>
  <si>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</si>
  <si>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</si>
  <si>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</si>
  <si>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</si>
  <si>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</si>
  <si>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</si>
  <si>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</si>
  <si>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</si>
  <si>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</si>
  <si>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</si>
  <si>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</si>
  <si>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</si>
  <si>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</si>
  <si>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</si>
  <si>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</si>
  <si>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</si>
  <si>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</si>
  <si>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</si>
  <si>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</si>
  <si>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</si>
  <si>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</si>
  <si>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</si>
  <si>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</si>
  <si>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</si>
  <si>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</si>
  <si>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</si>
  <si>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</si>
  <si>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</si>
  <si>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</si>
  <si>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</si>
  <si>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</si>
  <si>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</si>
  <si>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</si>
  <si>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</si>
  <si>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</si>
  <si>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</si>
  <si>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</si>
  <si>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</si>
  <si>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</si>
  <si>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</si>
  <si>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</si>
  <si>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</si>
  <si>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</si>
  <si>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</si>
  <si>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</si>
  <si>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</si>
  <si>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</si>
  <si>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</si>
  <si>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</si>
  <si>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</si>
  <si>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</si>
  <si>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</si>
  <si>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</si>
  <si>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</si>
  <si>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</si>
  <si>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</si>
  <si>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</si>
  <si>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</si>
  <si>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</si>
  <si>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</si>
  <si>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</si>
  <si>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</si>
  <si>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</si>
  <si>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</si>
  <si>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</si>
  <si>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</si>
  <si>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</si>
  <si>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</si>
  <si>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</si>
  <si>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</si>
  <si>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</si>
  <si>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</si>
  <si>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</si>
  <si>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</si>
  <si>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</si>
  <si>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</si>
  <si>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</si>
  <si>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</si>
  <si>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</si>
  <si>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</si>
  <si>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</si>
  <si>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</si>
  <si>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</si>
  <si>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</si>
  <si>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</si>
  <si>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</si>
  <si>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</si>
  <si>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</si>
  <si>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</si>
  <si>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</si>
  <si>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</si>
  <si>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</si>
  <si>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</si>
  <si>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</si>
  <si>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</si>
  <si>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</si>
  <si>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</si>
  <si>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</si>
  <si>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</si>
  <si>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</si>
  <si>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</si>
  <si>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</si>
  <si>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</si>
  <si>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</si>
  <si>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</si>
  <si>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</si>
  <si>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</si>
  <si>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</si>
  <si>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</si>
  <si>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</si>
  <si>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</si>
  <si>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</si>
  <si>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</si>
  <si>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</si>
  <si>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</si>
  <si>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</si>
  <si>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</si>
  <si>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</si>
  <si>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</si>
  <si>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</si>
  <si>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</si>
  <si>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</si>
  <si>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</si>
  <si>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</si>
  <si>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</si>
  <si>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</si>
  <si>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</si>
  <si>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</si>
  <si>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</si>
  <si>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</si>
  <si>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</si>
  <si>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</si>
  <si>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</si>
  <si>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</si>
  <si>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</si>
  <si>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</si>
  <si>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</si>
  <si>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</si>
  <si>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</si>
  <si>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</si>
  <si>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</si>
  <si>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</si>
  <si>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</si>
  <si>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</si>
  <si>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</si>
  <si>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</si>
  <si>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</si>
  <si>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</si>
  <si>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</si>
  <si>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</si>
  <si>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</si>
  <si>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</si>
  <si>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</si>
  <si>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</si>
  <si>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</si>
  <si>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</si>
  <si>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</si>
  <si>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</si>
  <si>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</si>
  <si>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</si>
  <si>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</si>
  <si>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</si>
  <si>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</si>
  <si>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</si>
  <si>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</si>
  <si>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</si>
  <si>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</si>
  <si>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</si>
  <si>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</si>
  <si>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</si>
  <si>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</si>
  <si>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</si>
  <si>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</si>
  <si>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</si>
  <si>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</si>
  <si>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</si>
  <si>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</si>
  <si>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</si>
  <si>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</si>
  <si>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</si>
  <si>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</si>
  <si>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</si>
  <si>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</si>
  <si>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</si>
  <si>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</si>
  <si>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</si>
  <si>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</si>
  <si>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</si>
  <si>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</si>
  <si>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</si>
  <si>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</si>
  <si>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</si>
  <si>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</si>
  <si>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</si>
  <si>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</si>
  <si>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</si>
  <si>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</si>
  <si>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</si>
  <si>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</si>
  <si>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</si>
  <si>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</si>
  <si>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</si>
  <si>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</si>
  <si>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</si>
  <si>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</si>
  <si>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</si>
  <si>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</si>
  <si>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</si>
  <si>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</si>
  <si>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</si>
  <si>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</si>
  <si>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</si>
  <si>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</si>
  <si>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</si>
  <si>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</si>
  <si>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</si>
  <si>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</si>
  <si>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</si>
  <si>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</si>
  <si>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</si>
  <si>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</si>
  <si>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</si>
  <si>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</si>
  <si>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</si>
  <si>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</si>
  <si>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</si>
  <si>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</si>
  <si>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</si>
  <si>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</si>
  <si>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</si>
  <si>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</si>
  <si>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</si>
  <si>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</si>
  <si>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</si>
  <si>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</si>
  <si>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</si>
  <si>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</si>
  <si>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</si>
  <si>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</si>
  <si>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</si>
  <si>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</si>
  <si>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</si>
  <si>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</si>
  <si>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</si>
  <si>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</si>
  <si>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</si>
  <si>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</si>
  <si>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</si>
  <si>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</si>
  <si>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</si>
  <si>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</si>
  <si>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</si>
  <si>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</si>
  <si>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</si>
  <si>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</si>
  <si>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</si>
  <si>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</si>
  <si>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</si>
  <si>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</si>
  <si>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</si>
  <si>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</si>
  <si>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</si>
  <si>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</si>
  <si>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</si>
  <si>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</si>
  <si>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</si>
  <si>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</si>
  <si>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</si>
  <si>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</si>
  <si>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</si>
  <si>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</si>
  <si>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</si>
  <si>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</si>
  <si>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</si>
  <si>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</si>
  <si>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</si>
  <si>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</si>
  <si>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</si>
  <si>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</si>
  <si>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</si>
  <si>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</si>
  <si>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</si>
  <si>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</si>
  <si>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</si>
  <si>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</si>
  <si>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</si>
  <si>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</si>
  <si>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</si>
  <si>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</si>
  <si>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</si>
  <si>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</si>
  <si>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</si>
  <si>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</si>
  <si>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</si>
  <si>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</si>
  <si>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</si>
  <si>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</si>
  <si>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</si>
  <si>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</si>
  <si>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</si>
  <si>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</si>
  <si>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</si>
  <si>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</si>
  <si>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</si>
  <si>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</si>
  <si>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</si>
  <si>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</si>
  <si>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</si>
  <si>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</si>
  <si>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</si>
  <si>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</si>
  <si>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</si>
  <si>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</si>
  <si>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</si>
  <si>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</si>
  <si>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</si>
  <si>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</si>
  <si>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</si>
  <si>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</si>
  <si>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</si>
  <si>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</si>
  <si>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</si>
  <si>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</si>
  <si>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</si>
  <si>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</si>
  <si>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</si>
  <si>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</si>
  <si>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</si>
  <si>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</si>
  <si>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</si>
  <si>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</si>
  <si>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</si>
  <si>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</si>
  <si>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</si>
  <si>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</si>
  <si>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</si>
  <si>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</si>
  <si>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</si>
  <si>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</si>
  <si>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</si>
  <si>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</si>
  <si>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</si>
  <si>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</si>
  <si>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</si>
  <si>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</si>
  <si>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</si>
  <si>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</si>
  <si>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</si>
  <si>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</si>
  <si>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</si>
  <si>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</si>
  <si>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</si>
  <si>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</si>
  <si>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</si>
  <si>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</si>
  <si>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</si>
  <si>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</si>
  <si>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</si>
  <si>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</si>
  <si>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</si>
  <si>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</si>
  <si>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</si>
  <si>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</si>
  <si>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</si>
  <si>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</si>
  <si>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</si>
  <si>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</si>
  <si>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</si>
  <si>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</si>
  <si>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</si>
  <si>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</si>
  <si>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</si>
  <si>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</si>
  <si>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</si>
  <si>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</si>
  <si>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</si>
  <si>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</si>
  <si>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</si>
  <si>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</si>
  <si>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</si>
  <si>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</si>
  <si>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</si>
  <si>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</si>
  <si>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</si>
  <si>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</si>
  <si>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</si>
  <si>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</si>
  <si>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</si>
  <si>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</si>
  <si>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</si>
  <si>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</si>
  <si>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</si>
  <si>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</si>
  <si>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</si>
  <si>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</si>
  <si>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</si>
  <si>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</si>
  <si>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</si>
  <si>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</si>
  <si>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</si>
  <si>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</si>
  <si>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</si>
  <si>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</si>
  <si>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</si>
  <si>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</si>
  <si>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</si>
  <si>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</si>
  <si>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</si>
  <si>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</si>
  <si>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</si>
  <si>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</si>
  <si>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</si>
  <si>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</si>
  <si>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</si>
  <si>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</si>
  <si>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</si>
  <si>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</si>
  <si>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</si>
  <si>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</si>
  <si>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</si>
  <si>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</si>
  <si>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</si>
  <si>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</si>
  <si>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</si>
  <si>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</si>
  <si>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</si>
  <si>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</si>
  <si>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</si>
  <si>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</si>
  <si>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</si>
  <si>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</si>
  <si>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</si>
  <si>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</si>
  <si>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</si>
  <si>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</si>
  <si>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</si>
  <si>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</si>
  <si>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</si>
  <si>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</si>
  <si>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</si>
  <si>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</si>
  <si>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</si>
  <si>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</si>
  <si>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</si>
  <si>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</si>
  <si>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</si>
  <si>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</si>
  <si>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</si>
  <si>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</si>
  <si>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</si>
  <si>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</si>
  <si>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</si>
  <si>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</si>
  <si>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</si>
  <si>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</si>
  <si>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</si>
  <si>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</si>
  <si>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</si>
  <si>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</si>
  <si>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</si>
  <si>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</si>
  <si>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</si>
  <si>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</si>
  <si>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</si>
  <si>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</si>
  <si>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</si>
  <si>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</si>
  <si>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</si>
  <si>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</si>
  <si>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</si>
  <si>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</si>
  <si>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</si>
  <si>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</si>
  <si>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</si>
  <si>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</si>
  <si>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</si>
  <si>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</si>
  <si>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</si>
  <si>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</si>
  <si>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</si>
  <si>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</si>
  <si>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</si>
  <si>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</si>
  <si>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</si>
  <si>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</si>
  <si>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</si>
  <si>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</si>
  <si>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</si>
  <si>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</si>
  <si>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</si>
  <si>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</si>
  <si>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</si>
  <si>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</si>
  <si>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</si>
  <si>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</si>
  <si>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</si>
  <si>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</si>
  <si>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</si>
  <si>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</si>
  <si>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</si>
  <si>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</si>
  <si>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</si>
  <si>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</si>
  <si>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</si>
  <si>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</si>
  <si>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</si>
  <si>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</si>
  <si>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</si>
  <si>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</si>
  <si>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</si>
  <si>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</si>
  <si>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</si>
  <si>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</si>
  <si>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</si>
  <si>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</si>
  <si>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</si>
  <si>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</si>
  <si>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</si>
  <si>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</si>
  <si>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</si>
  <si>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</si>
  <si>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</si>
  <si>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</si>
  <si>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</si>
  <si>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</si>
  <si>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</si>
  <si>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</si>
  <si>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</si>
  <si>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</si>
  <si>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</si>
  <si>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</si>
  <si>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</si>
  <si>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</si>
  <si>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</si>
  <si>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</si>
  <si>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</si>
  <si>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</si>
  <si>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</si>
  <si>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</si>
  <si>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</si>
  <si>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</si>
  <si>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</si>
  <si>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</si>
  <si>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</si>
  <si>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</si>
  <si>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</si>
  <si>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</si>
  <si>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</si>
  <si>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</si>
  <si>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</si>
  <si>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</si>
  <si>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</si>
  <si>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</si>
  <si>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</si>
  <si>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</si>
  <si>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</si>
  <si>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</si>
  <si>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</si>
  <si>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</si>
  <si>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</si>
  <si>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</si>
  <si>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</si>
  <si>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</si>
  <si>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</si>
  <si>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</si>
  <si>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</si>
  <si>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</si>
  <si>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</si>
  <si>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</si>
  <si>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</si>
  <si>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</si>
  <si>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</si>
  <si>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</si>
  <si>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</si>
  <si>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</si>
  <si>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</si>
  <si>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</si>
  <si>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</si>
  <si>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</si>
  <si>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</si>
  <si>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</si>
  <si>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</si>
  <si>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</si>
  <si>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</si>
  <si>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</si>
  <si>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</si>
  <si>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</si>
  <si>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</si>
  <si>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</si>
  <si>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</si>
  <si>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</si>
  <si>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</si>
  <si>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</si>
  <si>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</si>
  <si>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</si>
  <si>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</si>
  <si>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</si>
  <si>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</si>
  <si>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</si>
  <si>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</si>
  <si>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</si>
  <si>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</si>
  <si>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</si>
  <si>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</si>
  <si>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</si>
  <si>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</si>
  <si>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</si>
  <si>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</si>
  <si>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</si>
  <si>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</si>
  <si>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</si>
  <si>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</si>
  <si>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</si>
  <si>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</si>
  <si>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</si>
  <si>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</si>
  <si>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</si>
  <si>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</si>
  <si>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</si>
  <si>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</si>
  <si>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</si>
  <si>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</si>
  <si>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</si>
  <si>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</si>
  <si>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</si>
  <si>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</si>
  <si>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</si>
  <si>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</si>
  <si>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</si>
  <si>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</si>
  <si>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</si>
  <si>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</si>
  <si>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</si>
  <si>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</si>
  <si>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</si>
  <si>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</si>
  <si>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</si>
  <si>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</si>
  <si>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</si>
  <si>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</si>
  <si>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</si>
  <si>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</si>
  <si>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</si>
  <si>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</si>
  <si>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</si>
  <si>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</si>
  <si>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</si>
  <si>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</si>
  <si>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</si>
  <si>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</si>
  <si>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</si>
  <si>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</si>
  <si>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</si>
  <si>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</si>
  <si>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</si>
  <si>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</si>
  <si>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</si>
  <si>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</si>
  <si>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</si>
  <si>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</si>
  <si>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</si>
  <si>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</si>
  <si>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</si>
  <si>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</si>
  <si>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</si>
  <si>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</si>
  <si>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</si>
  <si>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</si>
  <si>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</si>
  <si>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</si>
  <si>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</si>
  <si>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</si>
  <si>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</si>
  <si>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</si>
  <si>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</si>
  <si>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</si>
  <si>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</si>
  <si>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</si>
  <si>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</si>
  <si>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</si>
  <si>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</si>
  <si>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</si>
  <si>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</si>
  <si>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</si>
  <si>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</si>
  <si>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</si>
  <si>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</si>
  <si>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</si>
  <si>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</si>
  <si>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</si>
  <si>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</si>
  <si>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</si>
  <si>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</si>
  <si>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</si>
  <si>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</si>
  <si>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</si>
  <si>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</si>
  <si>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</si>
  <si>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</si>
  <si>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</si>
  <si>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</si>
  <si>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</si>
  <si>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</si>
  <si>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</si>
  <si>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</si>
  <si>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</si>
  <si>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</si>
  <si>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</si>
  <si>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</si>
  <si>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</si>
  <si>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</si>
  <si>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</si>
  <si>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</si>
  <si>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</si>
  <si>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</si>
  <si>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</si>
  <si>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</si>
  <si>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</si>
  <si>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</si>
  <si>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</si>
  <si>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</si>
  <si>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</si>
  <si>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</si>
  <si>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</si>
  <si>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</si>
  <si>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</si>
  <si>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</si>
  <si>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</si>
  <si>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</si>
  <si>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</si>
  <si>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</si>
  <si>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</si>
  <si>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</si>
  <si>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</si>
  <si>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</si>
  <si>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</si>
  <si>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</si>
  <si>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</si>
  <si>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</si>
  <si>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</si>
  <si>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</si>
  <si>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</si>
  <si>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</si>
  <si>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</si>
  <si>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</si>
  <si>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</si>
  <si>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</si>
  <si>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</si>
  <si>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</si>
  <si>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</si>
  <si>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</si>
  <si>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</si>
  <si>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</si>
  <si>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</si>
  <si>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</si>
  <si>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</si>
  <si>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</si>
  <si>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</si>
  <si>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</si>
  <si>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</si>
  <si>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</si>
  <si>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</si>
  <si>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</si>
  <si>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</si>
  <si>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</si>
  <si>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</si>
  <si>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</si>
  <si>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</si>
  <si>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</si>
  <si>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</si>
  <si>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</si>
  <si>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</si>
  <si>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</si>
  <si>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</si>
  <si>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</si>
  <si>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</si>
  <si>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</si>
  <si>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</si>
  <si>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</si>
  <si>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</si>
  <si>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</si>
  <si>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</si>
  <si>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</si>
  <si>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</si>
  <si>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</si>
  <si>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</si>
  <si>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</si>
  <si>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</si>
  <si>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</si>
  <si>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</si>
  <si>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</si>
  <si>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</si>
  <si>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</si>
  <si>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</si>
  <si>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</si>
  <si>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</si>
  <si>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</si>
  <si>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</si>
  <si>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</si>
  <si>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</si>
  <si>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</si>
  <si>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</si>
  <si>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</si>
  <si>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</si>
  <si>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</si>
  <si>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</si>
  <si>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</si>
  <si>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</si>
  <si>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</si>
  <si>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</si>
  <si>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</si>
  <si>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</si>
  <si>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</si>
  <si>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</si>
  <si>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</si>
  <si>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</si>
  <si>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</si>
  <si>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</si>
  <si>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</si>
  <si>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</si>
  <si>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</si>
  <si>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</si>
  <si>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</si>
  <si>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</si>
  <si>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</si>
  <si>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</si>
  <si>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</si>
  <si>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</si>
  <si>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</si>
  <si>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</si>
  <si>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</si>
  <si>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</si>
  <si>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</si>
  <si>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</si>
  <si>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</si>
  <si>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</si>
  <si>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</si>
  <si>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</si>
  <si>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</si>
  <si>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</si>
  <si>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</si>
  <si>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</si>
  <si>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</si>
  <si>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</si>
  <si>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</si>
  <si>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</si>
  <si>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</si>
  <si>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</si>
  <si>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</si>
  <si>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</si>
  <si>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</si>
  <si>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</si>
  <si>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</si>
  <si>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</si>
  <si>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</si>
  <si>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</si>
  <si>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</si>
  <si>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</si>
  <si>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</si>
  <si>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</si>
  <si>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</si>
  <si>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</si>
  <si>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</si>
  <si>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</si>
  <si>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</si>
  <si>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</si>
  <si>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</si>
  <si>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</si>
  <si>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</si>
  <si>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</si>
  <si>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</si>
  <si>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</si>
  <si>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</si>
  <si>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</si>
  <si>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</si>
  <si>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</si>
  <si>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</si>
  <si>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</si>
  <si>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</si>
  <si>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</si>
  <si>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</si>
  <si>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</si>
  <si>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</si>
  <si>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</si>
  <si>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</si>
  <si>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</si>
  <si>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</si>
  <si>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</si>
  <si>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</si>
  <si>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</si>
  <si>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</si>
  <si>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</si>
  <si>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</si>
  <si>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</si>
  <si>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</si>
  <si>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</si>
  <si>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</si>
  <si>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</si>
  <si>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</si>
  <si>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</si>
  <si>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</si>
  <si>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</si>
  <si>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</si>
  <si>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</si>
  <si>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</si>
  <si>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</si>
  <si>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</si>
  <si>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</si>
  <si>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</si>
  <si>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</si>
  <si>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</si>
  <si>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</si>
  <si>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</si>
  <si>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</si>
  <si>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</si>
  <si>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</si>
  <si>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</si>
  <si>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</si>
  <si>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</si>
  <si>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</si>
  <si>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</si>
  <si>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</si>
  <si>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</si>
  <si>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</si>
  <si>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</si>
  <si>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</si>
  <si>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</si>
  <si>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</si>
  <si>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</si>
  <si>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</si>
  <si>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</si>
  <si>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</si>
  <si>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</si>
  <si>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</si>
  <si>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</si>
  <si>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</si>
  <si>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</si>
  <si>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</si>
  <si>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</si>
  <si>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</si>
  <si>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</si>
  <si>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</si>
  <si>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</si>
  <si>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</si>
  <si>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</si>
  <si>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</si>
  <si>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</si>
  <si>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</si>
  <si>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</si>
  <si>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</si>
  <si>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</si>
  <si>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</si>
  <si>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</si>
  <si>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</si>
  <si>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</si>
  <si>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</si>
  <si>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</si>
  <si>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</si>
  <si>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</si>
  <si>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</si>
  <si>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</si>
  <si>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</si>
  <si>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</si>
  <si>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</si>
  <si>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</si>
  <si>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</si>
  <si>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</si>
  <si>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</si>
  <si>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</si>
  <si>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</si>
  <si>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</si>
  <si>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</si>
  <si>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</si>
  <si>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</si>
  <si>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</si>
  <si>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</si>
  <si>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</si>
  <si>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</si>
  <si>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</si>
  <si>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</si>
  <si>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</si>
  <si>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</si>
  <si>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</si>
  <si>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</si>
  <si>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</si>
  <si>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</si>
  <si>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</si>
  <si>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</si>
  <si>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</si>
  <si>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</si>
  <si>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</si>
  <si>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</si>
  <si>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</si>
  <si>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</si>
  <si>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</si>
  <si>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</si>
  <si>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</si>
  <si>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</si>
  <si>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</si>
  <si>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</si>
  <si>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</si>
  <si>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</si>
  <si>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</si>
  <si>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</si>
  <si>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</si>
  <si>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</si>
  <si>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</si>
  <si>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</si>
  <si>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</si>
  <si>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</si>
  <si>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</si>
  <si>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</si>
  <si>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</si>
  <si>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</si>
  <si>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</si>
  <si>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</si>
  <si>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</si>
  <si>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</si>
  <si>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</si>
  <si>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</si>
  <si>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</si>
  <si>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</si>
  <si>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</si>
  <si>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</si>
  <si>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</si>
  <si>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</si>
  <si>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</si>
  <si>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</si>
  <si>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</si>
  <si>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</si>
  <si>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</si>
  <si>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</si>
  <si>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</si>
  <si>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</si>
  <si>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</si>
  <si>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</si>
  <si>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</si>
  <si>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</si>
  <si>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</si>
  <si>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</si>
  <si>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</si>
  <si>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</si>
  <si>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</si>
  <si>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</si>
  <si>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</si>
  <si>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</si>
  <si>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</si>
  <si>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</si>
  <si>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</si>
  <si>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</si>
  <si>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</si>
  <si>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</si>
  <si>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</si>
  <si>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</si>
  <si>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</si>
  <si>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</si>
  <si>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</si>
  <si>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</si>
  <si>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</si>
  <si>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</si>
  <si>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</si>
  <si>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</si>
  <si>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</si>
  <si>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</si>
  <si>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</si>
  <si>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</si>
  <si>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</si>
  <si>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</si>
  <si>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</si>
  <si>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</si>
  <si>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</si>
  <si>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</si>
  <si>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</si>
  <si>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</si>
  <si>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</si>
  <si>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</si>
  <si>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</si>
  <si>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</si>
  <si>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</si>
  <si>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</si>
  <si>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</si>
  <si>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</si>
  <si>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</si>
  <si>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</si>
  <si>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</si>
  <si>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</si>
  <si>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</si>
  <si>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</si>
  <si>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</si>
  <si>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</si>
  <si>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</si>
  <si>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</si>
  <si>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</si>
  <si>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</si>
  <si>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</si>
  <si>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</si>
  <si>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</si>
  <si>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</si>
  <si>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</si>
  <si>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</si>
  <si>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</si>
  <si>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</si>
  <si>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</si>
  <si>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</si>
  <si>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</si>
  <si>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</si>
  <si>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</si>
  <si>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</si>
  <si>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</si>
  <si>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</si>
  <si>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</si>
  <si>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</si>
  <si>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</si>
  <si>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</si>
  <si>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</si>
  <si>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</si>
  <si>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</si>
  <si>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</si>
  <si>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</si>
  <si>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</si>
  <si>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</si>
  <si>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</si>
  <si>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</si>
  <si>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</si>
  <si>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</si>
  <si>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</si>
  <si>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</si>
  <si>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</si>
  <si>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</si>
  <si>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</si>
  <si>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</si>
  <si>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</si>
  <si>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</si>
  <si>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</si>
  <si>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</si>
  <si>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</si>
  <si>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</si>
  <si>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</si>
  <si>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</si>
  <si>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</si>
  <si>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</si>
  <si>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</si>
  <si>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</si>
  <si>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</si>
  <si>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</si>
  <si>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</si>
  <si>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</si>
  <si>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</si>
  <si>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</si>
  <si>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</si>
  <si>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</si>
  <si>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</si>
  <si>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</si>
  <si>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</si>
  <si>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</si>
  <si>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</si>
  <si>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</si>
  <si>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</si>
  <si>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</si>
  <si>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</si>
  <si>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</si>
  <si>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</si>
  <si>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</si>
  <si>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</si>
  <si>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</si>
  <si>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</si>
  <si>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</si>
  <si>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</si>
  <si>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</si>
  <si>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</si>
  <si>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</si>
  <si>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</si>
  <si>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</si>
  <si>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</si>
  <si>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</si>
  <si>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</si>
  <si>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</si>
  <si>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</si>
  <si>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</si>
  <si>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</si>
  <si>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</si>
  <si>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</si>
  <si>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</si>
  <si>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</si>
  <si>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</si>
  <si>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</si>
  <si>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</si>
  <si>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</si>
  <si>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</si>
  <si>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</si>
  <si>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</si>
  <si>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</si>
  <si>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</si>
  <si>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</si>
  <si>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</si>
  <si>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</si>
  <si>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</si>
  <si>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</si>
  <si>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</si>
  <si>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</si>
  <si>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</si>
  <si>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</si>
  <si>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</si>
  <si>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</si>
  <si>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</si>
  <si>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</si>
  <si>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</si>
  <si>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</si>
  <si>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</si>
  <si>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</si>
  <si>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</si>
  <si>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</si>
  <si>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</si>
  <si>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</si>
  <si>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</si>
  <si>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</si>
  <si>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</si>
  <si>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</si>
  <si>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</si>
  <si>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</si>
  <si>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</si>
  <si>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</si>
  <si>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</si>
  <si>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</si>
  <si>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</si>
  <si>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</si>
  <si>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</si>
  <si>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</si>
  <si>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</si>
  <si>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</si>
  <si>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</si>
  <si>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</si>
  <si>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</si>
  <si>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</si>
  <si>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</si>
  <si>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</si>
  <si>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</si>
  <si>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</si>
  <si>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</si>
  <si>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</si>
  <si>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</si>
  <si>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</si>
  <si>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</si>
  <si>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</si>
  <si>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</si>
  <si>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</si>
  <si>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</si>
  <si>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</si>
  <si>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</si>
  <si>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</si>
  <si>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</si>
  <si>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</si>
  <si>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</si>
  <si>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</si>
  <si>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</si>
  <si>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</si>
  <si>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</si>
  <si>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</si>
  <si>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</si>
  <si>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</si>
  <si>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</si>
  <si>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</si>
  <si>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</si>
  <si>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</si>
  <si>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</si>
  <si>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</si>
  <si>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</si>
  <si>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</si>
  <si>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</si>
  <si>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</si>
  <si>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</si>
  <si>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</si>
  <si>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</si>
  <si>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</si>
  <si>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</si>
  <si>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</si>
  <si>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</si>
  <si>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</si>
  <si>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</si>
  <si>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</si>
  <si>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</si>
  <si>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</si>
  <si>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</si>
  <si>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</si>
  <si>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</si>
  <si>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</si>
  <si>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</si>
  <si>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</si>
  <si>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</si>
  <si>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</si>
  <si>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</si>
  <si>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</si>
  <si>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</si>
  <si>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</si>
  <si>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</si>
  <si>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</si>
  <si>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</si>
  <si>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</si>
  <si>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</si>
  <si>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</si>
  <si>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</si>
  <si>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</si>
  <si>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</si>
  <si>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</si>
  <si>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</si>
  <si>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</si>
  <si>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</si>
  <si>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</si>
  <si>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</si>
  <si>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</si>
  <si>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</si>
  <si>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</si>
  <si>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</si>
  <si>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</si>
  <si>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</si>
  <si>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</si>
  <si>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</si>
  <si>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</si>
  <si>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</si>
  <si>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</si>
  <si>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</si>
  <si>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</si>
  <si>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</si>
  <si>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</si>
  <si>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</si>
  <si>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</si>
  <si>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</si>
  <si>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</si>
  <si>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</si>
  <si>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</si>
  <si>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</si>
  <si>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</si>
  <si>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</si>
  <si>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</si>
  <si>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</si>
  <si>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</si>
  <si>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</si>
  <si>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</si>
  <si>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</si>
  <si>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</si>
  <si>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</si>
  <si>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</si>
  <si>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</si>
  <si>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</si>
  <si>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</si>
  <si>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</si>
  <si>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</si>
  <si>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</si>
  <si>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</si>
  <si>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</si>
  <si>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</si>
  <si>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</si>
  <si>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</si>
  <si>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</si>
  <si>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</si>
  <si>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</si>
  <si>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</si>
  <si>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</si>
  <si>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</si>
  <si>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</si>
  <si>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</si>
  <si>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</si>
  <si>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</si>
  <si>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</si>
  <si>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</si>
  <si>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</si>
  <si>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</si>
  <si>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</si>
  <si>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</si>
  <si>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</si>
  <si>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</si>
  <si>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</si>
  <si>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</si>
  <si>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</si>
  <si>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</si>
  <si>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</si>
  <si>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</si>
  <si>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</si>
  <si>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</si>
  <si>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</si>
  <si>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</si>
  <si>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</si>
  <si>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</si>
  <si>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</si>
  <si>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</si>
  <si>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</si>
  <si>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</si>
  <si>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</si>
  <si>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</si>
  <si>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</si>
  <si>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</si>
  <si>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</si>
  <si>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</si>
  <si>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</si>
  <si>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</si>
  <si>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</si>
  <si>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</si>
  <si>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</si>
  <si>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</si>
  <si>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</si>
  <si>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</si>
  <si>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</si>
  <si>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</si>
  <si>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</si>
  <si>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</si>
  <si>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</si>
  <si>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</si>
  <si>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</si>
  <si>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</si>
  <si>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</si>
  <si>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</si>
  <si>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</si>
  <si>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</si>
  <si>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</si>
  <si>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</si>
  <si>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</si>
  <si>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</si>
  <si>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</si>
  <si>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</si>
  <si>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</si>
  <si>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</si>
  <si>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</si>
  <si>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</si>
  <si>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</si>
  <si>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</si>
  <si>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</si>
  <si>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</si>
  <si>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</si>
  <si>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</si>
  <si>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</si>
  <si>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</si>
  <si>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</si>
  <si>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</si>
  <si>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</si>
  <si>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</si>
  <si>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</si>
  <si>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</si>
  <si>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</si>
  <si>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</si>
  <si>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</si>
  <si>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</si>
  <si>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</si>
  <si>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</si>
  <si>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</si>
  <si>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</si>
  <si>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</si>
  <si>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</si>
  <si>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</si>
  <si>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</si>
  <si>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</si>
  <si>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</si>
  <si>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</si>
  <si>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</si>
  <si>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</si>
  <si>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</si>
  <si>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</si>
  <si>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</si>
  <si>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</si>
  <si>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</si>
  <si>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</si>
  <si>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</si>
  <si>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</si>
  <si>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</si>
  <si>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</si>
  <si>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</si>
  <si>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</si>
  <si>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</si>
  <si>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</si>
  <si>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</si>
  <si>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</si>
  <si>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</si>
  <si>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</si>
  <si>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</si>
  <si>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</si>
  <si>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</si>
  <si>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</si>
  <si>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</si>
  <si>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</si>
  <si>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</si>
  <si>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</si>
  <si>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</si>
  <si>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</si>
  <si>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</si>
  <si>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</si>
  <si>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</si>
  <si>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</si>
  <si>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</si>
  <si>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</si>
  <si>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</si>
  <si>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</si>
  <si>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</si>
  <si>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</si>
  <si>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</si>
  <si>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</si>
  <si>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</si>
  <si>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</si>
  <si>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</si>
  <si>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</si>
  <si>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</si>
  <si>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</si>
  <si>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</si>
  <si>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</si>
  <si>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</si>
  <si>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</si>
  <si>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</si>
  <si>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</si>
  <si>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</si>
  <si>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</si>
  <si>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</si>
  <si>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</si>
  <si>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</si>
  <si>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</si>
  <si>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</si>
  <si>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</si>
  <si>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</si>
  <si>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</si>
  <si>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</si>
  <si>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</si>
  <si>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</si>
  <si>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</si>
  <si>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</si>
  <si>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</si>
  <si>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</si>
  <si>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</si>
  <si>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</si>
  <si>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</si>
  <si>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</si>
  <si>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</si>
  <si>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</si>
  <si>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</si>
  <si>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</si>
  <si>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</si>
  <si>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</si>
  <si>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</si>
  <si>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</si>
  <si>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</si>
  <si>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</si>
  <si>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</si>
  <si>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</si>
  <si>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</si>
  <si>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</si>
  <si>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</si>
  <si>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</si>
  <si>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</si>
  <si>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</si>
  <si>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</si>
  <si>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</si>
  <si>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</si>
  <si>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</si>
  <si>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</si>
  <si>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</si>
  <si>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</si>
  <si>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</si>
  <si>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</si>
  <si>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</si>
  <si>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</si>
  <si>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</si>
  <si>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</si>
  <si>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</si>
  <si>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</si>
  <si>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</si>
  <si>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</si>
  <si>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</si>
  <si>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</si>
  <si>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</si>
  <si>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</si>
  <si>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</si>
  <si>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</si>
  <si>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</si>
  <si>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</si>
  <si>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</si>
  <si>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</si>
  <si>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</si>
  <si>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</si>
  <si>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</si>
  <si>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</si>
  <si>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</si>
  <si>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</si>
  <si>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</si>
  <si>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</si>
  <si>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</si>
  <si>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</si>
  <si>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</si>
  <si>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</si>
  <si>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</si>
  <si>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</si>
  <si>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</si>
  <si>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</si>
  <si>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</si>
  <si>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</si>
  <si>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</si>
  <si>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</si>
  <si>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</si>
  <si>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</si>
  <si>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</si>
  <si>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</si>
  <si>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</si>
  <si>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</si>
  <si>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</si>
  <si>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</si>
  <si>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</si>
  <si>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</si>
  <si>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</si>
  <si>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</si>
  <si>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</si>
  <si>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</si>
  <si>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</si>
  <si>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</si>
  <si>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</si>
  <si>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</si>
  <si>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</si>
  <si>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</si>
  <si>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</si>
  <si>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</si>
  <si>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</si>
  <si>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</si>
  <si>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</si>
  <si>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</si>
  <si>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</si>
  <si>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</si>
  <si>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</si>
  <si>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</si>
  <si>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</si>
  <si>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</si>
  <si>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</si>
  <si>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</si>
  <si>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</si>
  <si>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</si>
  <si>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</si>
  <si>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</si>
  <si>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</si>
  <si>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</si>
  <si>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</si>
  <si>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</si>
  <si>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</si>
  <si>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</si>
  <si>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</si>
  <si>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</si>
  <si>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</si>
  <si>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</si>
  <si>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</si>
  <si>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</si>
  <si>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</si>
  <si>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</si>
  <si>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</si>
  <si>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</si>
  <si>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</si>
  <si>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</si>
  <si>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</si>
  <si>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</si>
  <si>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</si>
  <si>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</si>
  <si>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</si>
  <si>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</si>
  <si>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</si>
  <si>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</si>
  <si>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</si>
  <si>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</si>
  <si>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</si>
  <si>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</si>
  <si>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</si>
  <si>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</si>
  <si>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</si>
  <si>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</si>
  <si>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</si>
  <si>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</si>
  <si>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</si>
  <si>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</si>
  <si>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</si>
  <si>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</si>
  <si>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</si>
  <si>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</si>
  <si>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</si>
  <si>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</si>
  <si>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</si>
  <si>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</si>
  <si>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</si>
  <si>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</si>
  <si>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</si>
  <si>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</si>
  <si>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</si>
  <si>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</si>
  <si>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</si>
  <si>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</si>
  <si>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</si>
  <si>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</si>
  <si>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</si>
  <si>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</si>
  <si>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</si>
  <si>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</si>
  <si>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</si>
  <si>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</si>
  <si>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</si>
  <si>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</si>
  <si>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</si>
  <si>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</si>
  <si>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</si>
  <si>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</si>
  <si>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</si>
  <si>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</si>
  <si>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</si>
  <si>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</si>
  <si>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</si>
  <si>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</si>
  <si>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</si>
  <si>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</si>
  <si>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</si>
  <si>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</si>
  <si>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</si>
  <si>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</si>
  <si>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</si>
  <si>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</si>
  <si>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</si>
  <si>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</si>
  <si>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</si>
  <si>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</si>
  <si>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</si>
  <si>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</si>
  <si>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</si>
  <si>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</si>
  <si>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</si>
  <si>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</si>
  <si>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</si>
  <si>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</si>
  <si>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</si>
  <si>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</si>
  <si>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</si>
  <si>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</si>
  <si>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</si>
  <si>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</si>
  <si>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</si>
  <si>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</si>
  <si>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</si>
  <si>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</si>
  <si>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</si>
  <si>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</si>
  <si>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</si>
  <si>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</si>
  <si>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</si>
  <si>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</si>
  <si>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</si>
  <si>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</si>
  <si>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</si>
  <si>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</si>
  <si>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</si>
  <si>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</si>
  <si>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</si>
  <si>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</si>
  <si>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</si>
  <si>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</si>
  <si>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</si>
  <si>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</si>
  <si>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</si>
  <si>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</si>
  <si>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</si>
  <si>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</si>
  <si>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</si>
  <si>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</si>
  <si>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</si>
  <si>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</si>
  <si>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</si>
  <si>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</si>
  <si>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</si>
  <si>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</si>
  <si>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</si>
  <si>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</si>
  <si>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</si>
  <si>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</si>
  <si>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</si>
  <si>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</si>
  <si>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</si>
  <si>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</si>
  <si>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</si>
  <si>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</si>
  <si>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</si>
  <si>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</si>
  <si>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</si>
  <si>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</si>
  <si>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</si>
  <si>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</si>
  <si>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</si>
  <si>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</si>
  <si>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</si>
  <si>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</si>
  <si>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</si>
  <si>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</si>
  <si>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</si>
  <si>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</si>
  <si>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</si>
  <si>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</si>
  <si>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</si>
  <si>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</si>
  <si>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</si>
  <si>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</si>
  <si>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</si>
  <si>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</si>
  <si>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</si>
  <si>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</si>
  <si>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</si>
  <si>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</si>
  <si>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</si>
  <si>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</si>
  <si>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</si>
  <si>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</si>
  <si>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</si>
  <si>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</si>
  <si>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</si>
  <si>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</si>
  <si>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</si>
  <si>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</si>
  <si>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</si>
  <si>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</si>
  <si>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</si>
  <si>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</si>
  <si>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</si>
  <si>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</si>
  <si>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</si>
  <si>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</si>
  <si>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</si>
  <si>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</si>
  <si>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</si>
  <si>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</si>
  <si>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</si>
  <si>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</si>
  <si>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</si>
  <si>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</si>
  <si>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</si>
  <si>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</si>
  <si>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</si>
  <si>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</si>
  <si>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</si>
  <si>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</si>
  <si>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</si>
  <si>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</si>
  <si>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</si>
  <si>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</si>
  <si>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</si>
  <si>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</si>
  <si>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</si>
  <si>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</si>
  <si>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</si>
  <si>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</si>
  <si>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</si>
  <si>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</si>
  <si>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</si>
  <si>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</si>
  <si>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</si>
  <si>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</si>
  <si>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</si>
  <si>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</si>
  <si>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</si>
  <si>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</si>
  <si>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</si>
  <si>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</si>
  <si>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</si>
  <si>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</si>
  <si>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</si>
  <si>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</si>
  <si>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</si>
  <si>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</si>
  <si>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</si>
  <si>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</si>
  <si>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</si>
  <si>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</si>
  <si>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</si>
  <si>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</si>
  <si>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</si>
  <si>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</si>
  <si>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</si>
  <si>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</si>
  <si>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</si>
  <si>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</si>
  <si>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</si>
  <si>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</si>
  <si>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</si>
  <si>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</si>
  <si>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</si>
  <si>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</si>
  <si>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</si>
  <si>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</si>
  <si>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</si>
  <si>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</si>
  <si>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</si>
  <si>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</si>
  <si>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</si>
  <si>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</si>
  <si>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</si>
  <si>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</si>
  <si>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</si>
  <si>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</si>
  <si>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</si>
  <si>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</si>
  <si>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</si>
  <si>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</si>
  <si>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</si>
  <si>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</si>
  <si>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</si>
  <si>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</si>
  <si>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</si>
  <si>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</si>
  <si>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</si>
  <si>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</si>
  <si>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</si>
  <si>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</si>
  <si>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</si>
  <si>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</si>
  <si>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</si>
  <si>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</si>
  <si>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</si>
  <si>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</si>
  <si>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</si>
  <si>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</si>
  <si>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</si>
  <si>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</si>
  <si>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</si>
  <si>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</si>
  <si>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</si>
  <si>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</si>
  <si>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</si>
  <si>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</si>
  <si>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</si>
  <si>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</si>
  <si>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</si>
  <si>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</si>
  <si>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</si>
  <si>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</si>
  <si>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</si>
  <si>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</si>
  <si>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</si>
  <si>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</si>
  <si>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</si>
  <si>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</si>
  <si>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</si>
  <si>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</si>
  <si>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</si>
  <si>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</si>
  <si>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</si>
  <si>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</si>
  <si>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</si>
  <si>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</si>
  <si>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</si>
  <si>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</si>
  <si>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</si>
  <si>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</si>
  <si>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</si>
  <si>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</si>
  <si>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</si>
  <si>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</si>
  <si>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</si>
  <si>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</si>
  <si>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</si>
  <si>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</si>
  <si>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</si>
  <si>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</si>
  <si>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</si>
  <si>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</si>
  <si>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</si>
  <si>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</si>
  <si>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</si>
  <si>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</si>
  <si>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</si>
  <si>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</si>
  <si>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</si>
  <si>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</si>
  <si>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</si>
  <si>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</si>
  <si>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</si>
  <si>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</si>
  <si>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</si>
  <si>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</si>
  <si>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</si>
  <si>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</si>
  <si>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</si>
  <si>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</si>
  <si>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</si>
  <si>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</si>
  <si>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</si>
  <si>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</si>
  <si>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</si>
  <si>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</si>
  <si>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</si>
  <si>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</si>
  <si>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</si>
  <si>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</si>
  <si>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</si>
  <si>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</si>
  <si>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</si>
  <si>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</si>
  <si>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</si>
  <si>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</si>
  <si>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</si>
  <si>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</si>
  <si>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</si>
  <si>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</si>
  <si>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</si>
  <si>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</si>
  <si>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</si>
  <si>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</si>
  <si>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</si>
  <si>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</si>
  <si>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</si>
  <si>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</si>
  <si>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</si>
  <si>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</si>
  <si>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</si>
  <si>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</si>
  <si>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</si>
  <si>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</si>
  <si>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</si>
  <si>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</si>
  <si>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</si>
  <si>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</si>
  <si>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</si>
  <si>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</si>
  <si>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</si>
  <si>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</si>
  <si>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</si>
  <si>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</si>
  <si>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</si>
  <si>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</si>
  <si>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</si>
  <si>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</si>
  <si>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</si>
  <si>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</si>
  <si>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</si>
  <si>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</si>
  <si>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</si>
  <si>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</si>
  <si>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</si>
  <si>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</si>
  <si>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</si>
  <si>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</si>
  <si>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</si>
  <si>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</si>
  <si>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</si>
  <si>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</si>
  <si>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</si>
  <si>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</si>
  <si>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</si>
  <si>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</si>
  <si>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</si>
  <si>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</si>
  <si>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</si>
  <si>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</si>
  <si>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</si>
  <si>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</si>
  <si>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</si>
  <si>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</si>
  <si>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</si>
  <si>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</si>
  <si>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</si>
  <si>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</si>
  <si>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</si>
  <si>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</si>
  <si>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</si>
  <si>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</si>
  <si>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</si>
  <si>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</si>
  <si>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</si>
  <si>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</si>
  <si>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</si>
  <si>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</si>
  <si>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</si>
  <si>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</si>
  <si>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</si>
  <si>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</si>
  <si>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</si>
  <si>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</si>
  <si>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</si>
  <si>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</si>
  <si>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</si>
  <si>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</si>
  <si>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</si>
  <si>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</si>
  <si>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</si>
  <si>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</si>
  <si>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</si>
  <si>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</si>
  <si>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</si>
  <si>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</si>
  <si>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</si>
  <si>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</si>
  <si>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</si>
  <si>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</si>
  <si>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</si>
  <si>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</si>
  <si>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</si>
  <si>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</si>
  <si>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</si>
  <si>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</si>
  <si>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</si>
  <si>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</si>
  <si>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</si>
  <si>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</si>
  <si>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</si>
  <si>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</si>
  <si>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</si>
  <si>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</si>
  <si>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</si>
  <si>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</si>
  <si>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</si>
  <si>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</si>
  <si>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</si>
  <si>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</si>
  <si>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</si>
  <si>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</si>
  <si>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</si>
  <si>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</si>
  <si>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</si>
  <si>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</si>
  <si>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</si>
  <si>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</si>
  <si>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</si>
  <si>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</si>
  <si>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</si>
  <si>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</si>
  <si>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</si>
  <si>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</si>
  <si>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</si>
  <si>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</si>
  <si>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</si>
  <si>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</si>
  <si>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</si>
  <si>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</si>
  <si>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</si>
  <si>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</si>
  <si>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</si>
  <si>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</si>
  <si>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</si>
  <si>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</si>
  <si>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</si>
  <si>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</si>
  <si>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</si>
  <si>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</si>
  <si>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</si>
  <si>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</si>
  <si>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</si>
  <si>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</si>
  <si>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</si>
  <si>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</si>
  <si>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</si>
  <si>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</si>
  <si>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</si>
  <si>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</si>
  <si>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</si>
  <si>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</si>
  <si>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</si>
  <si>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</si>
  <si>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</si>
  <si>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</si>
  <si>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</si>
  <si>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</si>
  <si>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</si>
  <si>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</si>
  <si>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</si>
  <si>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</si>
  <si>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</si>
  <si>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</si>
  <si>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</si>
  <si>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</si>
  <si>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</si>
  <si>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</si>
  <si>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</si>
  <si>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</si>
  <si>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</si>
  <si>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</si>
  <si>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</si>
  <si>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</si>
  <si>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</si>
  <si>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</si>
  <si>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</si>
  <si>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</si>
  <si>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</si>
  <si>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</si>
  <si>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</si>
  <si>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</si>
  <si>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</si>
  <si>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</si>
  <si>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</si>
  <si>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</si>
  <si>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</si>
  <si>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</si>
  <si>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</si>
  <si>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</si>
  <si>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</si>
  <si>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</si>
  <si>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</si>
  <si>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</si>
  <si>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</si>
  <si>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</si>
  <si>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</si>
  <si>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</si>
  <si>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</si>
  <si>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</si>
  <si>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</si>
  <si>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</si>
  <si>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</si>
  <si>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</si>
  <si>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</si>
  <si>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</si>
  <si>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</si>
  <si>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</si>
  <si>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</si>
  <si>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</si>
  <si>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</si>
  <si>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</si>
  <si>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</si>
  <si>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</si>
  <si>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</si>
  <si>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</si>
  <si>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</si>
  <si>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</si>
  <si>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</si>
  <si>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</si>
  <si>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</si>
  <si>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</si>
  <si>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</si>
  <si>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</si>
  <si>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</si>
  <si>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</si>
  <si>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</si>
  <si>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</si>
  <si>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</si>
  <si>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</si>
  <si>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</si>
  <si>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</si>
  <si>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</si>
  <si>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</si>
  <si>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</si>
  <si>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</si>
  <si>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</si>
  <si>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</si>
  <si>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</si>
  <si>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</si>
  <si>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</si>
  <si>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</si>
  <si>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</si>
  <si>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</si>
  <si>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</si>
  <si>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</si>
  <si>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</si>
  <si>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</si>
  <si>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</si>
  <si>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</si>
  <si>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</si>
  <si>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</si>
  <si>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</si>
  <si>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</si>
  <si>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</si>
  <si>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</si>
  <si>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</si>
  <si>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</si>
  <si>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</si>
  <si>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</si>
  <si>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</si>
  <si>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</si>
  <si>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</si>
  <si>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</si>
  <si>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</si>
  <si>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</si>
  <si>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</si>
  <si>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</si>
  <si>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</si>
  <si>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</si>
  <si>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</si>
  <si>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</si>
  <si>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</si>
  <si>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</si>
  <si>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</si>
  <si>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</si>
  <si>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</si>
  <si>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</si>
  <si>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</si>
  <si>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</si>
  <si>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</si>
  <si>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</si>
  <si>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</si>
  <si>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</si>
  <si>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</si>
  <si>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</si>
  <si>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</si>
  <si>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</si>
  <si>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</si>
  <si>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</si>
  <si>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</si>
  <si>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</si>
  <si>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</si>
  <si>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</si>
  <si>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</si>
  <si>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</si>
  <si>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</si>
  <si>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</si>
  <si>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</si>
  <si>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</si>
  <si>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</si>
  <si>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</si>
  <si>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</si>
  <si>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</si>
  <si>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</si>
  <si>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</si>
  <si>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</si>
  <si>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</si>
  <si>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</si>
  <si>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</si>
  <si>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</si>
  <si>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</si>
  <si>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</si>
  <si>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</si>
  <si>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</si>
  <si>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</si>
  <si>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</si>
  <si>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</si>
  <si>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</si>
  <si>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</si>
  <si>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</si>
  <si>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</si>
  <si>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</si>
  <si>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</si>
  <si>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</si>
  <si>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</si>
  <si>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</si>
  <si>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</si>
  <si>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</si>
  <si>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</si>
  <si>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</si>
  <si>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</si>
  <si>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</si>
  <si>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</si>
  <si>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</si>
  <si>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</si>
  <si>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</si>
  <si>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</si>
  <si>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</si>
  <si>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</si>
  <si>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</si>
  <si>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</si>
  <si>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</si>
  <si>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</si>
  <si>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</si>
  <si>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</si>
  <si>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</si>
  <si>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</si>
  <si>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</si>
  <si>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</si>
  <si>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</si>
  <si>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</si>
  <si>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</si>
  <si>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</si>
  <si>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</si>
  <si>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</si>
  <si>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</si>
  <si>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</si>
  <si>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</si>
  <si>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</si>
  <si>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</si>
  <si>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</si>
  <si>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</si>
  <si>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</si>
  <si>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</si>
  <si>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</si>
  <si>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</si>
  <si>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</si>
  <si>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</si>
  <si>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</si>
  <si>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</si>
  <si>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</si>
  <si>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</si>
  <si>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</si>
  <si>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</si>
  <si>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</si>
  <si>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</si>
  <si>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</si>
  <si>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</si>
  <si>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</si>
  <si>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</si>
  <si>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</si>
  <si>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</si>
  <si>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</si>
  <si>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</si>
  <si>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</si>
  <si>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</si>
  <si>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</si>
  <si>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</si>
  <si>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</si>
  <si>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</si>
  <si>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</si>
  <si>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</si>
  <si>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</si>
  <si>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</si>
  <si>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</si>
  <si>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</si>
  <si>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</si>
  <si>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</si>
  <si>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</si>
  <si>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</si>
  <si>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</si>
  <si>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</si>
  <si>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</si>
  <si>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</si>
  <si>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</si>
  <si>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</si>
  <si>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</si>
  <si>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</si>
  <si>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</si>
  <si>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</si>
  <si>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</si>
  <si>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</si>
  <si>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</si>
  <si>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</si>
  <si>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</si>
  <si>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</si>
  <si>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</si>
  <si>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</si>
  <si>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</si>
  <si>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</si>
  <si>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</si>
  <si>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</si>
  <si>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</si>
  <si>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</si>
  <si>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</si>
  <si>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</si>
  <si>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</si>
  <si>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</si>
  <si>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</si>
  <si>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</si>
  <si>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</si>
  <si>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</si>
  <si>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</si>
  <si>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</si>
  <si>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</si>
  <si>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</si>
  <si>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</si>
  <si>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</si>
  <si>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</si>
  <si>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</si>
  <si>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</si>
  <si>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</si>
  <si>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</si>
  <si>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</si>
  <si>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</si>
  <si>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</si>
  <si>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</si>
  <si>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</si>
  <si>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</si>
  <si>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</si>
  <si>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</si>
  <si>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</si>
  <si>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</si>
  <si>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</si>
  <si>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</si>
  <si>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</si>
  <si>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</si>
  <si>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</si>
  <si>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</si>
  <si>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</si>
  <si>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</si>
  <si>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</si>
  <si>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</si>
  <si>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</si>
  <si>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</si>
  <si>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</si>
  <si>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</si>
  <si>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</si>
  <si>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</si>
  <si>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</si>
  <si>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</si>
  <si>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</si>
  <si>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</si>
  <si>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</si>
  <si>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</si>
  <si>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</si>
  <si>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</si>
  <si>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</si>
  <si>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</si>
  <si>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</si>
  <si>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</si>
  <si>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</si>
  <si>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</si>
  <si>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</si>
  <si>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</si>
  <si>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</si>
  <si>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</si>
  <si>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</si>
  <si>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</si>
  <si>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</si>
  <si>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</si>
  <si>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</si>
  <si>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</si>
  <si>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</si>
  <si>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</si>
  <si>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</si>
  <si>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</si>
  <si>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</si>
  <si>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</si>
  <si>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</si>
  <si>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</si>
  <si>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</si>
  <si>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</si>
  <si>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</si>
  <si>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</si>
  <si>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</si>
  <si>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</si>
  <si>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</si>
  <si>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</si>
  <si>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</si>
  <si>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</si>
  <si>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</si>
  <si>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</si>
  <si>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</si>
  <si>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</si>
  <si>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</si>
  <si>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</si>
  <si>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</si>
  <si>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</si>
  <si>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</si>
  <si>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</si>
  <si>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</si>
  <si>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</si>
  <si>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</si>
  <si>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</si>
  <si>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</si>
  <si>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</si>
  <si>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</si>
  <si>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</si>
  <si>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</si>
  <si>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</si>
  <si>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</si>
  <si>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</si>
  <si>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</si>
  <si>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</si>
  <si>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</si>
  <si>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</si>
  <si>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</si>
  <si>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</si>
  <si>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</si>
  <si>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</si>
  <si>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</si>
  <si>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</si>
  <si>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</si>
  <si>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</si>
  <si>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</si>
  <si>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</si>
  <si>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</si>
  <si>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</si>
  <si>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</si>
  <si>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</si>
  <si>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</si>
  <si>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</si>
  <si>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</si>
  <si>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</si>
  <si>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</si>
  <si>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</si>
  <si>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</si>
  <si>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</si>
  <si>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</si>
  <si>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</si>
  <si>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</si>
  <si>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</si>
  <si>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</si>
  <si>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</si>
  <si>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</si>
  <si>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</si>
  <si>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</si>
  <si>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</si>
  <si>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</si>
  <si>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</si>
  <si>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</si>
  <si>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</si>
  <si>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</si>
  <si>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</si>
  <si>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</si>
  <si>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</si>
  <si>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</si>
  <si>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</si>
  <si>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</si>
  <si>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</si>
  <si>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</si>
  <si>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</si>
  <si>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</si>
  <si>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</si>
  <si>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</si>
  <si>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</si>
  <si>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</si>
  <si>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</si>
  <si>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</si>
  <si>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</si>
  <si>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</si>
  <si>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</si>
  <si>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</si>
  <si>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</si>
  <si>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</si>
  <si>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</si>
  <si>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</si>
  <si>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</si>
  <si>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</si>
  <si>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</si>
  <si>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</si>
  <si>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</si>
  <si>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</si>
  <si>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</si>
  <si>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</si>
  <si>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</si>
  <si>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</si>
  <si>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</si>
  <si>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</si>
  <si>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</si>
  <si>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</si>
  <si>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</si>
  <si>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</si>
  <si>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</si>
  <si>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</si>
  <si>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</si>
  <si>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</si>
  <si>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</si>
  <si>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</si>
  <si>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</si>
  <si>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</si>
  <si>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</si>
  <si>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</si>
  <si>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</si>
  <si>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</si>
  <si>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</si>
  <si>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</si>
  <si>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</si>
  <si>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</si>
  <si>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</si>
  <si>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</si>
  <si>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</si>
  <si>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</si>
  <si>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</si>
  <si>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</si>
  <si>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</si>
  <si>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</si>
  <si>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</si>
  <si>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</si>
  <si>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</si>
  <si>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</si>
  <si>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</si>
  <si>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</si>
  <si>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</si>
  <si>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</si>
  <si>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</si>
  <si>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</si>
  <si>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</si>
  <si>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</si>
  <si>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</si>
  <si>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</si>
  <si>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</si>
  <si>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</si>
  <si>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</si>
  <si>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</si>
  <si>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</si>
  <si>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</si>
  <si>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</si>
  <si>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</si>
  <si>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</si>
  <si>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</si>
  <si>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</si>
  <si>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</si>
  <si>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</si>
  <si>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</si>
  <si>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</si>
  <si>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</si>
  <si>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</si>
  <si>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</si>
  <si>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</si>
  <si>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</si>
  <si>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</si>
  <si>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</si>
  <si>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</si>
  <si>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</si>
  <si>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</si>
  <si>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</si>
  <si>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</si>
  <si>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</si>
  <si>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</si>
  <si>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</si>
  <si>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</si>
  <si>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</si>
  <si>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</si>
  <si>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</si>
  <si>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</si>
  <si>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</si>
  <si>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</si>
  <si>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</si>
  <si>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</si>
  <si>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</si>
  <si>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</si>
  <si>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</si>
  <si>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</si>
  <si>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</si>
  <si>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</si>
  <si>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</si>
  <si>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</si>
  <si>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</si>
  <si>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</si>
  <si>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</si>
  <si>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</si>
  <si>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</si>
  <si>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</si>
  <si>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</si>
  <si>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</si>
  <si>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</si>
  <si>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</si>
  <si>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</si>
  <si>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</si>
  <si>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</si>
  <si>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</si>
  <si>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</si>
  <si>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</si>
  <si>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</si>
  <si>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</si>
  <si>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</si>
  <si>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</si>
  <si>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</si>
  <si>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</si>
  <si>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</si>
  <si>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</si>
  <si>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</si>
  <si>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</si>
  <si>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</si>
  <si>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</si>
  <si>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</si>
  <si>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</si>
  <si>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</si>
  <si>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</si>
  <si>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</si>
  <si>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</si>
  <si>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</si>
  <si>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</si>
  <si>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</si>
  <si>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</si>
  <si>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</si>
  <si>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</si>
  <si>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</si>
  <si>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</si>
  <si>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</si>
  <si>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</si>
  <si>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</si>
  <si>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</si>
  <si>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</si>
  <si>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</si>
  <si>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</si>
  <si>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</si>
  <si>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</si>
  <si>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</si>
  <si>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</si>
  <si>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</si>
  <si>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</si>
  <si>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</si>
  <si>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</si>
  <si>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</si>
  <si>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</si>
  <si>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</si>
  <si>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</si>
  <si>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</si>
  <si>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</si>
  <si>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</si>
  <si>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</si>
  <si>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</si>
  <si>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</si>
  <si>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</si>
  <si>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</si>
  <si>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</si>
  <si>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</si>
  <si>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</si>
  <si>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</si>
  <si>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</si>
  <si>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</si>
  <si>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</si>
  <si>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</si>
  <si>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</si>
  <si>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</si>
  <si>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</si>
  <si>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</si>
  <si>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</si>
  <si>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</si>
  <si>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</si>
  <si>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</si>
  <si>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</si>
  <si>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</si>
  <si>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</si>
  <si>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</si>
  <si>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</si>
  <si>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</si>
  <si>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</si>
  <si>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</si>
  <si>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</si>
  <si>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</si>
  <si>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</si>
  <si>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</si>
  <si>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</si>
  <si>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</si>
  <si>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</si>
  <si>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</si>
  <si>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</si>
  <si>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</si>
  <si>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</si>
  <si>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</si>
  <si>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</si>
  <si>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</si>
  <si>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</si>
  <si>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</si>
  <si>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</si>
  <si>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</si>
  <si>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</si>
  <si>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</si>
  <si>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</si>
  <si>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</si>
  <si>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</si>
  <si>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</si>
  <si>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</si>
  <si>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</si>
  <si>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</si>
  <si>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</si>
  <si>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</si>
  <si>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</si>
  <si>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</si>
  <si>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</si>
  <si>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</si>
  <si>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</si>
  <si>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</si>
  <si>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</si>
  <si>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</si>
  <si>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</si>
  <si>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</si>
  <si>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</si>
  <si>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</si>
  <si>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</si>
  <si>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</si>
  <si>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</si>
  <si>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</si>
  <si>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</si>
  <si>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</si>
  <si>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</si>
  <si>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</si>
  <si>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</si>
  <si>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</si>
  <si>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</si>
  <si>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</si>
  <si>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</si>
  <si>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</si>
  <si>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</si>
  <si>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</si>
  <si>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</si>
  <si>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</si>
  <si>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</si>
  <si>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</si>
  <si>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</si>
  <si>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</si>
  <si>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</si>
  <si>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</si>
  <si>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</si>
  <si>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</si>
  <si>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</si>
  <si>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</si>
  <si>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</si>
  <si>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</si>
  <si>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</si>
  <si>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</si>
  <si>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</si>
  <si>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</si>
  <si>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</si>
  <si>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</si>
  <si>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</si>
  <si>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</si>
  <si>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</si>
  <si>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</si>
  <si>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</si>
  <si>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</si>
  <si>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</si>
  <si>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</si>
  <si>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</si>
  <si>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</si>
  <si>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</si>
  <si>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</si>
  <si>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</si>
  <si>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</si>
  <si>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</si>
  <si>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</si>
  <si>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</si>
  <si>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</si>
  <si>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</si>
  <si>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</si>
  <si>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</si>
  <si>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</si>
  <si>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</si>
  <si>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</si>
  <si>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</si>
  <si>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</si>
  <si>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</si>
  <si>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</si>
  <si>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</si>
  <si>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</si>
  <si>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</si>
  <si>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</si>
  <si>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</si>
  <si>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</si>
  <si>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</si>
  <si>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</si>
  <si>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</si>
  <si>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</si>
  <si>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</si>
  <si>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</si>
  <si>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</si>
  <si>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</si>
  <si>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</si>
  <si>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</si>
  <si>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</si>
  <si>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</si>
  <si>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</si>
  <si>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</si>
  <si>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</si>
  <si>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</si>
  <si>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</si>
  <si>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</si>
  <si>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</si>
  <si>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</si>
  <si>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</si>
  <si>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</si>
  <si>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</si>
  <si>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</si>
  <si>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</si>
  <si>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</si>
  <si>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</si>
  <si>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</si>
  <si>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</si>
  <si>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</si>
  <si>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</si>
  <si>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</si>
  <si>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</si>
  <si>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</si>
  <si>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</si>
  <si>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</si>
  <si>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</si>
  <si>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</si>
  <si>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</si>
  <si>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</si>
  <si>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</si>
  <si>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</si>
  <si>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</si>
  <si>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</si>
  <si>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</si>
  <si>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</si>
  <si>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</si>
  <si>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</si>
  <si>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</si>
  <si>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</si>
  <si>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</si>
  <si>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</si>
  <si>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</si>
  <si>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</si>
  <si>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</si>
  <si>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</si>
  <si>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</si>
  <si>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</si>
  <si>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</si>
  <si>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</si>
  <si>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</si>
  <si>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</si>
  <si>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</si>
  <si>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</si>
  <si>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</si>
  <si>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</si>
  <si>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</si>
  <si>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</si>
  <si>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</si>
  <si>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</si>
  <si>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</si>
  <si>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</si>
  <si>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</si>
  <si>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</si>
  <si>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</si>
  <si>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</si>
  <si>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</si>
  <si>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</si>
  <si>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</si>
  <si>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</si>
  <si>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</si>
  <si>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</si>
  <si>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</si>
  <si>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</si>
  <si>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</si>
  <si>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</si>
  <si>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</si>
  <si>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</si>
  <si>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</si>
  <si>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</si>
  <si>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</si>
  <si>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</si>
  <si>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</si>
  <si>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</si>
  <si>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</si>
  <si>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</si>
  <si>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</si>
  <si>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</si>
  <si>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</si>
  <si>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</si>
  <si>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</si>
  <si>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</si>
  <si>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</si>
  <si>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</si>
  <si>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</si>
  <si>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</si>
  <si>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</si>
  <si>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</si>
  <si>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</si>
  <si>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</si>
  <si>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</si>
  <si>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</si>
  <si>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</si>
  <si>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</si>
  <si>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</si>
  <si>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</si>
  <si>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</si>
  <si>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</si>
  <si>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</si>
  <si>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</si>
  <si>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</si>
  <si>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</si>
  <si>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</si>
  <si>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</si>
  <si>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</si>
  <si>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</si>
  <si>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</si>
  <si>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</si>
  <si>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</si>
  <si>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</si>
  <si>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</si>
  <si>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</si>
  <si>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</si>
  <si>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</si>
  <si>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</si>
  <si>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</si>
  <si>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</si>
  <si>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</si>
  <si>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</si>
  <si>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</si>
  <si>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</si>
  <si>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</si>
  <si>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</si>
  <si>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</si>
  <si>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</si>
  <si>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</si>
  <si>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</si>
  <si>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</si>
  <si>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</si>
  <si>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</si>
  <si>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</si>
  <si>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</si>
  <si>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</si>
  <si>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</si>
  <si>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</si>
  <si>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</si>
  <si>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</si>
  <si>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</si>
  <si>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</si>
  <si>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</si>
  <si>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</si>
  <si>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</si>
  <si>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</si>
  <si>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</si>
  <si>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</si>
  <si>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</si>
  <si>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</si>
  <si>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</si>
  <si>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</si>
  <si>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</si>
  <si>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</si>
  <si>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</si>
  <si>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</si>
  <si>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</si>
  <si>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</si>
  <si>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</si>
  <si>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</si>
  <si>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</si>
  <si>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</si>
  <si>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</si>
  <si>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</si>
  <si>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</si>
  <si>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</si>
  <si>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</si>
  <si>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</si>
  <si>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</si>
  <si>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</si>
  <si>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</si>
  <si>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</si>
  <si>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</si>
  <si>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</si>
  <si>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</si>
  <si>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</si>
  <si>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</si>
  <si>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</si>
  <si>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</si>
  <si>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</si>
  <si>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</si>
  <si>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</si>
  <si>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</si>
  <si>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</si>
  <si>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</si>
  <si>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</si>
  <si>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</si>
  <si>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</si>
  <si>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</si>
  <si>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</si>
  <si>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</si>
  <si>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</si>
  <si>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</si>
  <si>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</si>
  <si>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</si>
  <si>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</si>
  <si>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</si>
  <si>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</si>
  <si>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</si>
  <si>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</si>
  <si>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</si>
  <si>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</si>
  <si>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</si>
  <si>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</si>
  <si>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</si>
  <si>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</si>
  <si>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</si>
  <si>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</si>
  <si>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</si>
  <si>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</si>
  <si>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</si>
  <si>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</si>
  <si>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</si>
  <si>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</si>
  <si>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</si>
  <si>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</si>
  <si>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</si>
  <si>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</si>
  <si>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</si>
  <si>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</si>
  <si>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</si>
  <si>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</si>
  <si>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</si>
  <si>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</si>
  <si>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</si>
  <si>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</si>
  <si>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</si>
  <si>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</si>
  <si>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</si>
  <si>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</si>
  <si>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</si>
  <si>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</si>
  <si>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</si>
  <si>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</si>
  <si>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</si>
  <si>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</si>
  <si>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</si>
  <si>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</si>
  <si>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</si>
  <si>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</si>
  <si>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</si>
  <si>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</si>
  <si>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</si>
  <si>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</si>
  <si>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</si>
  <si>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</si>
  <si>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</si>
  <si>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</si>
  <si>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</si>
  <si>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</si>
  <si>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</si>
  <si>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</si>
  <si>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</si>
  <si>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</si>
  <si>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</si>
  <si>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</si>
  <si>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</si>
  <si>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</si>
  <si>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</si>
  <si>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</si>
  <si>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</si>
  <si>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</si>
  <si>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</si>
  <si>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</si>
  <si>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</si>
  <si>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</si>
  <si>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</si>
  <si>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</si>
  <si>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</si>
  <si>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</si>
  <si>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</si>
  <si>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</si>
  <si>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</si>
  <si>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</si>
  <si>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</si>
  <si>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</si>
  <si>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</si>
  <si>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</si>
  <si>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</si>
  <si>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</si>
  <si>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</si>
  <si>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</si>
  <si>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</si>
  <si>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</si>
  <si>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</si>
  <si>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</si>
  <si>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</si>
  <si>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</si>
  <si>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</si>
  <si>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</si>
  <si>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</si>
  <si>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</si>
  <si>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</si>
  <si>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</si>
  <si>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</si>
  <si>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</si>
  <si>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</si>
  <si>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</si>
  <si>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</si>
  <si>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</si>
  <si>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</si>
  <si>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</si>
  <si>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</si>
  <si>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</si>
  <si>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</si>
  <si>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</si>
  <si>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</si>
  <si>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</si>
  <si>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</si>
  <si>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</si>
  <si>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</si>
  <si>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</si>
  <si>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</si>
  <si>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</si>
  <si>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</si>
  <si>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</si>
  <si>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</si>
  <si>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</si>
  <si>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</si>
  <si>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</si>
  <si>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</si>
  <si>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</si>
  <si>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</si>
  <si>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</si>
  <si>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</si>
  <si>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</si>
  <si>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</si>
  <si>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</si>
  <si>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</si>
  <si>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</si>
  <si>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</si>
  <si>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</si>
  <si>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</si>
  <si>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</si>
  <si>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</si>
  <si>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</si>
  <si>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</si>
  <si>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</si>
  <si>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</si>
  <si>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</si>
  <si>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</si>
  <si>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</si>
  <si>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</si>
  <si>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</si>
  <si>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</si>
  <si>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</si>
  <si>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</si>
  <si>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</si>
  <si>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</si>
  <si>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</si>
  <si>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</si>
  <si>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</si>
  <si>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</si>
  <si>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</si>
  <si>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</si>
  <si>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</si>
  <si>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</si>
  <si>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</si>
  <si>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</si>
  <si>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</si>
  <si>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</si>
  <si>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</si>
  <si>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</si>
  <si>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</si>
  <si>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</si>
  <si>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</si>
  <si>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</si>
  <si>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</si>
  <si>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</si>
  <si>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</si>
  <si>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</si>
  <si>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</si>
  <si>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</si>
  <si>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</si>
  <si>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</si>
  <si>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</si>
  <si>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</si>
  <si>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</si>
  <si>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</si>
  <si>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</si>
  <si>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</si>
  <si>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</si>
  <si>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</si>
  <si>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</si>
  <si>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</si>
  <si>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</si>
  <si>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</si>
  <si>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</si>
  <si>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</si>
  <si>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</si>
  <si>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</si>
  <si>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</si>
  <si>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</si>
  <si>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</si>
  <si>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</si>
  <si>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</si>
  <si>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</si>
  <si>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</si>
  <si>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</si>
  <si>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</si>
  <si>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</si>
  <si>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</si>
  <si>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</si>
  <si>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</si>
  <si>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</si>
  <si>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</si>
  <si>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</si>
  <si>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</si>
  <si>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</si>
  <si>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</si>
  <si>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</si>
  <si>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</si>
  <si>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</si>
  <si>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</si>
  <si>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</si>
  <si>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</si>
  <si>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</si>
  <si>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</si>
  <si>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</si>
  <si>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</si>
  <si>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</si>
  <si>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</si>
  <si>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</si>
  <si>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</si>
  <si>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</si>
  <si>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</si>
  <si>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</si>
  <si>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</si>
  <si>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</si>
  <si>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</si>
  <si>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</si>
  <si>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</si>
  <si>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</si>
  <si>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</si>
  <si>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</si>
  <si>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</si>
  <si>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</si>
  <si>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</si>
  <si>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</si>
  <si>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</si>
  <si>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</si>
  <si>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</si>
  <si>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</si>
  <si>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</si>
  <si>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</si>
  <si>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</si>
  <si>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</si>
  <si>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</si>
  <si>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</si>
  <si>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</si>
  <si>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</si>
  <si>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</si>
  <si>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</si>
  <si>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</si>
  <si>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</si>
  <si>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</si>
  <si>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</si>
  <si>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</si>
  <si>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</si>
  <si>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</si>
  <si>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</si>
  <si>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</si>
  <si>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</si>
  <si>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</si>
  <si>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</si>
  <si>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</si>
  <si>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</si>
  <si>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</si>
  <si>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</si>
  <si>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</si>
  <si>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</si>
  <si>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</si>
  <si>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</si>
  <si>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</si>
  <si>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</si>
  <si>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</si>
  <si>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</si>
  <si>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</si>
  <si>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</si>
  <si>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</si>
  <si>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</si>
  <si>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</si>
  <si>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</si>
  <si>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</si>
  <si>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</si>
  <si>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</si>
  <si>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</si>
  <si>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</si>
  <si>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</si>
  <si>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</si>
  <si>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</si>
  <si>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</si>
  <si>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</si>
  <si>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</si>
  <si>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</si>
  <si>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</si>
  <si>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</si>
  <si>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</si>
  <si>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</si>
  <si>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</si>
  <si>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</si>
  <si>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</si>
  <si>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</si>
  <si>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</si>
  <si>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</si>
  <si>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</si>
  <si>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</si>
  <si>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</si>
  <si>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</si>
  <si>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</si>
  <si>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</si>
  <si>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</si>
  <si>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</si>
  <si>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</si>
  <si>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</si>
  <si>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</si>
  <si>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</si>
  <si>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</si>
  <si>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</si>
  <si>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</si>
  <si>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</si>
  <si>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</si>
  <si>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</si>
  <si>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</si>
  <si>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</si>
  <si>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</si>
  <si>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</si>
  <si>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</si>
  <si>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</si>
  <si>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</si>
  <si>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</si>
  <si>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</si>
  <si>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</si>
  <si>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</si>
  <si>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</si>
  <si>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</si>
  <si>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</si>
  <si>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</si>
  <si>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</si>
  <si>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</si>
  <si>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</si>
  <si>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</si>
  <si>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</si>
  <si>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</si>
  <si>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</si>
  <si>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</si>
  <si>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</si>
  <si>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</si>
  <si>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</si>
  <si>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</si>
  <si>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</si>
  <si>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</si>
  <si>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</si>
  <si>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</si>
  <si>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</si>
  <si>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</si>
  <si>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</si>
  <si>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</si>
  <si>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</si>
  <si>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</si>
  <si>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</si>
  <si>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</si>
  <si>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</si>
  <si>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</si>
  <si>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</si>
  <si>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</si>
  <si>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</si>
  <si>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</si>
  <si>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</si>
  <si>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</si>
  <si>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</si>
  <si>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</si>
  <si>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</si>
  <si>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</si>
  <si>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</si>
  <si>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</si>
  <si>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</si>
  <si>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</si>
  <si>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</si>
  <si>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</si>
  <si>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</si>
  <si>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</si>
  <si>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</si>
  <si>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</si>
  <si>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</si>
  <si>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</si>
  <si>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</si>
  <si>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</si>
  <si>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</si>
  <si>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</si>
  <si>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</si>
  <si>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</si>
  <si>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</si>
  <si>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</si>
  <si>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</si>
  <si>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</si>
  <si>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</si>
  <si>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</si>
  <si>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</si>
  <si>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</si>
  <si>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</si>
  <si>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</si>
  <si>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</si>
  <si>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</si>
  <si>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</si>
  <si>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</si>
  <si>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</si>
  <si>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</si>
  <si>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</si>
  <si>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</si>
  <si>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</si>
  <si>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</si>
  <si>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</si>
  <si>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</si>
  <si>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</si>
  <si>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</si>
  <si>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</si>
  <si>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</si>
  <si>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</si>
  <si>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</si>
  <si>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</si>
  <si>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</si>
  <si>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</si>
  <si>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</si>
  <si>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</si>
  <si>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</si>
  <si>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</si>
  <si>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</si>
  <si>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</si>
  <si>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</si>
  <si>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</si>
  <si>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</si>
  <si>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</si>
  <si>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</si>
  <si>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</si>
  <si>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</si>
  <si>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</si>
  <si>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</si>
  <si>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</si>
  <si>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</si>
  <si>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</si>
  <si>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</si>
  <si>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</si>
  <si>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</si>
  <si>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</si>
  <si>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</si>
  <si>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</si>
  <si>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</si>
  <si>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</si>
  <si>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</si>
  <si>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</si>
  <si>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</si>
  <si>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</si>
  <si>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</si>
  <si>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</si>
  <si>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</si>
  <si>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</si>
  <si>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</si>
  <si>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</si>
  <si>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</si>
  <si>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</si>
  <si>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</si>
  <si>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</si>
  <si>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</si>
  <si>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</si>
  <si>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</si>
  <si>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</si>
  <si>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</si>
  <si>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</si>
  <si>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</si>
  <si>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</si>
  <si>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</si>
  <si>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</si>
  <si>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</si>
  <si>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</si>
  <si>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</si>
  <si>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</si>
  <si>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</si>
  <si>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</si>
  <si>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</si>
  <si>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</si>
  <si>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</si>
  <si>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</si>
  <si>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</si>
  <si>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</si>
  <si>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</si>
  <si>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</si>
  <si>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</si>
  <si>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</si>
  <si>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</si>
  <si>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</si>
  <si>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</si>
  <si>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</si>
  <si>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</si>
  <si>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</si>
  <si>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</si>
  <si>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</si>
  <si>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</si>
  <si>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</si>
  <si>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</si>
  <si>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</si>
  <si>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</si>
  <si>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</si>
  <si>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</si>
  <si>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</si>
  <si>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</si>
  <si>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</si>
  <si>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</si>
  <si>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</si>
  <si>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</si>
  <si>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</si>
  <si>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</si>
  <si>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</si>
  <si>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</si>
  <si>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</si>
  <si>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</si>
  <si>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</si>
  <si>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</si>
  <si>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</si>
  <si>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</si>
  <si>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</si>
  <si>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</si>
  <si>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</si>
  <si>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</si>
  <si>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</si>
  <si>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</si>
  <si>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</si>
  <si>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</si>
  <si>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</si>
  <si>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</si>
  <si>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</si>
  <si>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</si>
  <si>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</si>
  <si>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</si>
  <si>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</si>
  <si>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</si>
  <si>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</si>
  <si>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</si>
  <si>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</si>
  <si>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</si>
  <si>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</si>
  <si>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</si>
  <si>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</si>
  <si>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</si>
  <si>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</si>
  <si>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</si>
  <si>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</si>
  <si>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</si>
  <si>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</si>
  <si>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</si>
  <si>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</si>
  <si>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</si>
  <si>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</si>
  <si>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</si>
  <si>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</si>
  <si>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</si>
  <si>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</si>
  <si>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</si>
  <si>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</si>
  <si>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</si>
  <si>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</si>
  <si>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</si>
  <si>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</si>
  <si>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</si>
  <si>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</si>
  <si>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</si>
  <si>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</si>
  <si>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</si>
  <si>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</si>
  <si>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</si>
  <si>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</si>
  <si>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</si>
  <si>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</si>
  <si>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</si>
  <si>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</si>
  <si>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</si>
  <si>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</si>
  <si>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</si>
  <si>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</si>
  <si>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</si>
  <si>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</si>
  <si>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</si>
  <si>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</si>
  <si>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</si>
  <si>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</si>
  <si>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</si>
  <si>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</si>
  <si>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</si>
  <si>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</si>
  <si>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</si>
  <si>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</si>
  <si>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</si>
  <si>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</si>
  <si>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</si>
  <si>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</si>
  <si>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</si>
  <si>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</si>
  <si>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</si>
  <si>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</si>
  <si>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</si>
  <si>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</si>
  <si>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</si>
  <si>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</si>
  <si>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</si>
  <si>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</si>
  <si>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</si>
  <si>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</si>
  <si>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</si>
  <si>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</si>
  <si>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</si>
  <si>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</si>
  <si>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</si>
  <si>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</si>
  <si>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</si>
  <si>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</si>
  <si>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</si>
  <si>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</si>
  <si>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</si>
  <si>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</si>
  <si>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</si>
  <si>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</si>
  <si>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</si>
  <si>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</si>
  <si>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</si>
  <si>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</si>
  <si>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</si>
  <si>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</si>
  <si>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</si>
  <si>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</si>
  <si>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</si>
  <si>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</si>
  <si>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</si>
  <si>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</si>
  <si>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</si>
  <si>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</si>
  <si>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</si>
  <si>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</si>
  <si>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</si>
  <si>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</si>
  <si>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</si>
  <si>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</si>
  <si>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</si>
  <si>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</si>
  <si>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</si>
  <si>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</si>
  <si>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</si>
  <si>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</si>
  <si>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</si>
  <si>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</si>
  <si>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</si>
  <si>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</si>
  <si>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</si>
  <si>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</si>
  <si>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</si>
  <si>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</si>
  <si>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</si>
  <si>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</si>
  <si>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</si>
  <si>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</si>
  <si>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</si>
  <si>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</si>
  <si>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</si>
  <si>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</si>
  <si>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</si>
  <si>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</si>
  <si>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</si>
  <si>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</si>
  <si>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</si>
  <si>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</si>
  <si>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</si>
  <si>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</si>
  <si>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</si>
  <si>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</si>
  <si>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</si>
  <si>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</si>
  <si>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</si>
  <si>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</si>
  <si>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</si>
  <si>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</si>
  <si>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</si>
  <si>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</si>
  <si>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</si>
  <si>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</si>
  <si>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</si>
  <si>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</si>
  <si>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</si>
  <si>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</si>
  <si>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</si>
  <si>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</si>
  <si>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</si>
  <si>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</si>
  <si>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</si>
  <si>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</si>
  <si>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</si>
  <si>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</si>
  <si>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</si>
  <si>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</si>
  <si>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</si>
  <si>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</si>
  <si>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</si>
  <si>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</si>
  <si>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</si>
  <si>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</si>
  <si>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</si>
  <si>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</si>
  <si>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</si>
  <si>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</si>
  <si>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</si>
  <si>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</si>
  <si>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</si>
  <si>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</si>
  <si>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</si>
  <si>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</si>
  <si>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</si>
  <si>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</si>
  <si>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</si>
  <si>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</si>
  <si>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</si>
  <si>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</si>
  <si>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</si>
  <si>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</si>
  <si>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</si>
  <si>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</si>
  <si>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</si>
  <si>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</si>
  <si>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</si>
  <si>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</si>
  <si>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</si>
  <si>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</si>
  <si>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</si>
  <si>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</si>
  <si>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</si>
  <si>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</si>
  <si>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</si>
  <si>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</si>
  <si>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</si>
  <si>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</si>
  <si>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</si>
  <si>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</si>
  <si>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</si>
  <si>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</si>
  <si>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</si>
  <si>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</si>
  <si>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</si>
  <si>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</si>
  <si>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</si>
  <si>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</si>
  <si>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</si>
  <si>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</si>
  <si>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</si>
  <si>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</si>
  <si>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</si>
  <si>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</si>
  <si>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</si>
  <si>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</si>
  <si>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</si>
  <si>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</si>
  <si>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</si>
  <si>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</si>
  <si>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</si>
  <si>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</si>
  <si>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</si>
  <si>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</si>
  <si>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</si>
  <si>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</si>
  <si>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</si>
  <si>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</si>
  <si>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</si>
  <si>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</si>
  <si>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</si>
  <si>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</si>
  <si>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</si>
  <si>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</si>
  <si>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</si>
  <si>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</si>
  <si>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</si>
  <si>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</si>
  <si>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</si>
  <si>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</si>
  <si>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</si>
  <si>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</si>
  <si>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</si>
  <si>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</si>
  <si>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</si>
  <si>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</si>
  <si>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</si>
  <si>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</si>
  <si>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</si>
  <si>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</si>
  <si>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</si>
  <si>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</si>
  <si>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</si>
  <si>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</si>
  <si>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</si>
  <si>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</si>
  <si>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</si>
  <si>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</si>
  <si>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</si>
  <si>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</si>
  <si>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</si>
  <si>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</si>
  <si>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</si>
  <si>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</si>
  <si>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</si>
  <si>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</si>
  <si>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</si>
  <si>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</si>
  <si>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</si>
  <si>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</si>
  <si>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</si>
  <si>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</si>
  <si>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</si>
  <si>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</si>
  <si>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</si>
  <si>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</si>
  <si>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</si>
  <si>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</si>
  <si>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</si>
  <si>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</si>
  <si>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</si>
  <si>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</si>
  <si>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</si>
  <si>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</si>
  <si>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</si>
  <si>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</si>
  <si>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</si>
  <si>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</si>
  <si>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</si>
  <si>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</si>
  <si>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</si>
  <si>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</si>
  <si>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</si>
  <si>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</si>
  <si>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</si>
  <si>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</si>
  <si>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</si>
  <si>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</si>
  <si>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</si>
  <si>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</si>
  <si>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</si>
  <si>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</si>
  <si>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</si>
  <si>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</si>
  <si>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</si>
  <si>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</si>
  <si>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</si>
  <si>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</si>
  <si>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</si>
  <si>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</si>
  <si>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</si>
  <si>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</si>
  <si>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</si>
  <si>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</si>
  <si>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</si>
  <si>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</si>
  <si>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</si>
  <si>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</si>
  <si>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</si>
  <si>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</si>
  <si>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</si>
  <si>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</si>
  <si>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</si>
  <si>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</si>
  <si>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</si>
  <si>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</si>
  <si>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</si>
  <si>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</si>
  <si>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</si>
  <si>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</si>
  <si>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</si>
  <si>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</si>
  <si>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</si>
  <si>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</si>
  <si>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</si>
  <si>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</si>
  <si>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</si>
  <si>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</si>
  <si>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</si>
  <si>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</si>
  <si>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</si>
  <si>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</si>
  <si>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</si>
  <si>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</si>
  <si>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</si>
  <si>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</si>
  <si>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</si>
  <si>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</si>
  <si>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</si>
  <si>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</si>
  <si>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</si>
  <si>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</si>
  <si>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</si>
  <si>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</si>
  <si>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</si>
  <si>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</si>
  <si>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</si>
  <si>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</si>
  <si>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</si>
  <si>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</si>
  <si>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</si>
  <si>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</si>
  <si>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</si>
  <si>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</si>
  <si>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</si>
  <si>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</si>
  <si>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</si>
  <si>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</si>
  <si>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</si>
  <si>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</si>
  <si>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</si>
  <si>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</si>
  <si>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</si>
  <si>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</si>
  <si>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</si>
  <si>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</si>
  <si>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</si>
  <si>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</si>
  <si>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</si>
  <si>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</si>
  <si>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</si>
  <si>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</si>
  <si>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</si>
  <si>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</si>
  <si>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</si>
  <si>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</si>
  <si>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</si>
  <si>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</si>
  <si>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</si>
  <si>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</si>
  <si>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</si>
  <si>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</si>
  <si>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</si>
  <si>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</si>
  <si>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</si>
  <si>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</si>
  <si>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</si>
  <si>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</si>
  <si>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</si>
  <si>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</si>
  <si>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</si>
  <si>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</si>
  <si>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</si>
  <si>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</si>
  <si>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</si>
  <si>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</si>
  <si>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</si>
  <si>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</si>
  <si>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</si>
  <si>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</si>
  <si>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</si>
  <si>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</si>
  <si>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</si>
  <si>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</si>
  <si>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</si>
  <si>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</si>
  <si>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</si>
  <si>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</si>
  <si>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</si>
  <si>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</si>
  <si>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</si>
  <si>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</si>
  <si>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</si>
  <si>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</si>
  <si>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</si>
  <si>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</si>
  <si>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</si>
  <si>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</si>
  <si>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</si>
  <si>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</si>
  <si>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</si>
  <si>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</si>
  <si>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</si>
  <si>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</si>
  <si>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</si>
  <si>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</si>
  <si>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</si>
  <si>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</si>
  <si>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</si>
  <si>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</si>
  <si>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</si>
  <si>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</si>
  <si>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</si>
  <si>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</si>
  <si>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</si>
  <si>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</si>
  <si>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</si>
  <si>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</si>
  <si>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</si>
  <si>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</si>
  <si>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</si>
  <si>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</si>
  <si>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</si>
  <si>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</si>
  <si>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</si>
  <si>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</si>
  <si>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</si>
  <si>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</si>
  <si>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</si>
  <si>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</si>
  <si>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</si>
  <si>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</si>
  <si>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</si>
  <si>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</si>
  <si>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</si>
  <si>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</si>
  <si>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</si>
  <si>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</si>
  <si>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</si>
  <si>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</si>
  <si>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</si>
  <si>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</si>
  <si>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</si>
  <si>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</si>
  <si>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</si>
  <si>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</si>
  <si>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</si>
  <si>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</si>
  <si>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</si>
  <si>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</si>
  <si>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</si>
  <si>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</si>
  <si>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</si>
  <si>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</si>
  <si>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</si>
  <si>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</si>
  <si>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</si>
  <si>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</si>
  <si>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</si>
  <si>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</si>
  <si>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</si>
  <si>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</si>
  <si>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</si>
  <si>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</si>
  <si>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</si>
  <si>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</si>
  <si>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</si>
  <si>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</si>
  <si>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</si>
  <si>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</si>
  <si>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</si>
  <si>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</si>
  <si>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</si>
  <si>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</si>
  <si>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</si>
  <si>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</si>
  <si>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</si>
  <si>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</si>
  <si>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</si>
  <si>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</si>
  <si>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</si>
  <si>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</si>
  <si>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</si>
  <si>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</si>
  <si>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</si>
  <si>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</si>
  <si>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</si>
  <si>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</si>
  <si>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</si>
  <si>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</si>
  <si>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</si>
  <si>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</si>
  <si>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</si>
  <si>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</si>
  <si>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</si>
  <si>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</si>
  <si>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</si>
  <si>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</si>
  <si>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</si>
  <si>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</si>
  <si>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</si>
  <si>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</si>
  <si>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</si>
  <si>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</si>
  <si>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</si>
  <si>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</si>
  <si>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</si>
  <si>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</si>
  <si>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</si>
  <si>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</si>
  <si>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</si>
  <si>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</si>
  <si>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</si>
  <si>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</si>
  <si>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</si>
  <si>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</si>
  <si>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</si>
  <si>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</si>
  <si>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</si>
  <si>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</si>
  <si>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</si>
  <si>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</si>
  <si>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</si>
  <si>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</si>
  <si>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</si>
  <si>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</si>
  <si>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</si>
  <si>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</si>
  <si>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</si>
  <si>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</si>
  <si>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</si>
  <si>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</si>
  <si>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</si>
  <si>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</si>
  <si>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</si>
  <si>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</si>
  <si>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</si>
  <si>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</si>
  <si>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</si>
  <si>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</si>
  <si>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</si>
  <si>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</si>
  <si>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</si>
  <si>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</si>
  <si>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</si>
  <si>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</si>
  <si>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</si>
  <si>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</si>
  <si>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</si>
  <si>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</si>
  <si>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</si>
  <si>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</si>
  <si>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</si>
  <si>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</si>
  <si>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</si>
  <si>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</si>
  <si>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</si>
  <si>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</si>
  <si>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</si>
  <si>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</si>
  <si>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</si>
  <si>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</si>
  <si>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</si>
  <si>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</si>
  <si>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</si>
  <si>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</si>
  <si>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</si>
  <si>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</si>
  <si>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</si>
  <si>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</si>
  <si>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</si>
  <si>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</si>
  <si>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</si>
  <si>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</si>
  <si>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</si>
  <si>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</si>
  <si>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</si>
  <si>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</si>
  <si>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</si>
  <si>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</si>
  <si>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</si>
  <si>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</si>
  <si>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</si>
  <si>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</si>
  <si>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</si>
  <si>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</si>
  <si>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</si>
  <si>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</si>
  <si>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</si>
  <si>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</si>
  <si>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</si>
  <si>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</si>
  <si>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</si>
  <si>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</si>
  <si>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</si>
  <si>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</si>
  <si>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</si>
  <si>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</si>
  <si>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</si>
  <si>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</si>
  <si>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</si>
  <si>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</si>
  <si>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</si>
  <si>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</si>
  <si>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</si>
  <si>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</si>
  <si>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</si>
  <si>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</si>
  <si>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</si>
  <si>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</si>
  <si>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</si>
  <si>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</si>
  <si>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</si>
  <si>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</si>
  <si>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</si>
  <si>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</si>
  <si>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</si>
  <si>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</si>
  <si>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</si>
  <si>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</si>
  <si>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</si>
  <si>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</si>
  <si>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</si>
  <si>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</si>
  <si>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</si>
  <si>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</si>
  <si>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</si>
  <si>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</si>
  <si>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</si>
  <si>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</si>
  <si>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</si>
  <si>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</si>
  <si>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</si>
  <si>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</si>
  <si>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</si>
  <si>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</si>
  <si>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</si>
  <si>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</si>
  <si>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</si>
  <si>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</si>
  <si>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</si>
  <si>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</si>
  <si>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</si>
  <si>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</si>
  <si>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</si>
  <si>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</si>
  <si>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</si>
  <si>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</si>
  <si>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</si>
  <si>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</si>
  <si>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</si>
  <si>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</si>
  <si>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</si>
  <si>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</si>
  <si>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</si>
  <si>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</si>
  <si>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</si>
  <si>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</si>
  <si>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</si>
  <si>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</si>
  <si>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</si>
  <si>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</si>
  <si>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</si>
  <si>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</si>
  <si>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</si>
  <si>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</si>
  <si>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</si>
  <si>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</si>
  <si>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</si>
  <si>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</si>
  <si>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</si>
  <si>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</si>
  <si>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</si>
  <si>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</si>
  <si>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</si>
  <si>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</si>
  <si>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</si>
  <si>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</si>
  <si>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</si>
  <si>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</si>
  <si>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</si>
  <si>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</si>
  <si>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</si>
  <si>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</si>
  <si>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</si>
  <si>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</si>
  <si>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</si>
  <si>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</si>
  <si>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</si>
  <si>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</si>
  <si>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</si>
  <si>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</si>
  <si>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</si>
  <si>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</si>
  <si>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</si>
  <si>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</si>
  <si>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</si>
  <si>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</si>
  <si>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</si>
  <si>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</si>
  <si>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</si>
  <si>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</si>
  <si>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</si>
  <si>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</si>
  <si>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</si>
  <si>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</si>
  <si>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</si>
  <si>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</si>
  <si>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</si>
  <si>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</si>
  <si>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</si>
  <si>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</si>
  <si>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</si>
  <si>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</si>
  <si>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</si>
  <si>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</si>
  <si>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</si>
  <si>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</si>
  <si>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</si>
  <si>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</si>
  <si>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</si>
  <si>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</si>
  <si>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</si>
  <si>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</si>
  <si>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</si>
  <si>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</si>
  <si>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</si>
  <si>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</si>
  <si>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</si>
  <si>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</si>
  <si>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</si>
  <si>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</si>
  <si>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</si>
  <si>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</si>
  <si>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</si>
  <si>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</si>
  <si>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</si>
  <si>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</si>
  <si>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</si>
  <si>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</si>
  <si>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</si>
  <si>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</si>
  <si>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</si>
  <si>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</si>
  <si>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</si>
  <si>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</si>
  <si>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</si>
  <si>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</si>
  <si>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</si>
  <si>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</si>
  <si>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</si>
  <si>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</si>
  <si>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</si>
  <si>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</si>
  <si>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</si>
  <si>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</si>
  <si>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</si>
  <si>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</si>
  <si>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</si>
  <si>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</si>
  <si>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</si>
  <si>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</si>
  <si>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</si>
  <si>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</si>
  <si>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</si>
  <si>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</si>
  <si>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</si>
  <si>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</si>
  <si>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</si>
  <si>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</si>
  <si>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</si>
  <si>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</si>
  <si>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</si>
  <si>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</si>
  <si>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</si>
  <si>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</si>
  <si>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</si>
  <si>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</si>
  <si>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</si>
  <si>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</si>
  <si>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</si>
  <si>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</si>
  <si>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</si>
  <si>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</si>
  <si>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</si>
  <si>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</si>
  <si>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</si>
  <si>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</si>
  <si>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</si>
  <si>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</si>
  <si>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</si>
  <si>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</si>
  <si>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</si>
  <si>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</si>
  <si>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</si>
  <si>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</si>
  <si>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</si>
  <si>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</si>
  <si>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</si>
  <si>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</si>
  <si>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</si>
  <si>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</si>
  <si>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</si>
  <si>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</si>
  <si>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</si>
  <si>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</si>
  <si>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</si>
  <si>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</si>
  <si>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</si>
  <si>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</si>
  <si>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</si>
  <si>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</si>
  <si>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</si>
  <si>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</si>
  <si>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</si>
  <si>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</si>
  <si>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</si>
  <si>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</si>
  <si>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</si>
  <si>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</si>
  <si>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</si>
  <si>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</si>
  <si>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</si>
  <si>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</si>
  <si>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</si>
  <si>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</si>
  <si>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</si>
  <si>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</si>
  <si>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</si>
  <si>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</si>
  <si>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</si>
  <si>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</si>
  <si>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</si>
  <si>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</si>
  <si>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</si>
  <si>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</si>
  <si>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</si>
  <si>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</si>
  <si>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</si>
  <si>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</si>
  <si>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</si>
  <si>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</si>
  <si>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</si>
  <si>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</si>
  <si>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</si>
  <si>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</si>
  <si>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</si>
  <si>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</si>
  <si>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</si>
  <si>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</si>
  <si>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</si>
  <si>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</si>
  <si>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</si>
  <si>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</si>
  <si>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</si>
  <si>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</si>
  <si>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</si>
  <si>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</si>
  <si>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</si>
  <si>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</si>
  <si>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</si>
  <si>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</si>
  <si>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</si>
  <si>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</si>
  <si>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</si>
  <si>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</si>
  <si>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</si>
  <si>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</si>
  <si>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</si>
  <si>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</si>
  <si>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</si>
  <si>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</si>
  <si>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</si>
  <si>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</si>
  <si>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</si>
  <si>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</si>
  <si>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</si>
  <si>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</si>
  <si>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</si>
  <si>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</si>
  <si>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</si>
  <si>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</si>
  <si>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</si>
  <si>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</si>
  <si>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</si>
  <si>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</si>
  <si>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</si>
  <si>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</si>
  <si>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</si>
  <si>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</si>
  <si>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</si>
  <si>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</si>
  <si>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</si>
  <si>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</si>
  <si>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</si>
  <si>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</si>
  <si>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</si>
  <si>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</si>
  <si>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</si>
  <si>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</si>
  <si>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</si>
  <si>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</si>
  <si>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</si>
  <si>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</si>
  <si>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</si>
  <si>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</si>
  <si>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</si>
  <si>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</si>
  <si>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</si>
  <si>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</si>
  <si>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</si>
  <si>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</si>
  <si>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</si>
  <si>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</si>
  <si>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</si>
  <si>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</si>
  <si>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</si>
  <si>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</si>
  <si>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</si>
  <si>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</si>
  <si>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</si>
  <si>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</si>
  <si>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</si>
  <si>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</si>
  <si>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</si>
  <si>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</si>
  <si>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</si>
  <si>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</si>
  <si>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</si>
  <si>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</si>
  <si>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</si>
  <si>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</si>
  <si>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</si>
  <si>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</si>
  <si>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</si>
  <si>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</si>
  <si>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</si>
  <si>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</si>
  <si>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</si>
  <si>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</si>
  <si>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</si>
  <si>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</si>
  <si>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</si>
  <si>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</si>
  <si>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</si>
  <si>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</si>
  <si>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</si>
  <si>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</si>
  <si>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</si>
  <si>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</si>
  <si>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</si>
  <si>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</si>
  <si>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</si>
  <si>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</si>
  <si>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</si>
  <si>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</si>
  <si>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</si>
  <si>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</si>
  <si>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</si>
  <si>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</si>
  <si>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</si>
  <si>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</si>
  <si>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</si>
  <si>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</si>
  <si>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</si>
  <si>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</si>
  <si>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</si>
  <si>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</si>
  <si>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</si>
  <si>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</si>
  <si>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</si>
  <si>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</si>
  <si>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</si>
  <si>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</si>
  <si>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</si>
  <si>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</si>
  <si>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</si>
  <si>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</si>
  <si>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</si>
  <si>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</si>
  <si>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</si>
  <si>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</si>
  <si>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</si>
  <si>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</si>
  <si>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</si>
  <si>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</si>
  <si>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</si>
  <si>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</si>
  <si>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</si>
  <si>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</si>
  <si>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</si>
  <si>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</si>
  <si>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</si>
  <si>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</si>
  <si>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</si>
  <si>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</si>
  <si>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</si>
  <si>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</si>
  <si>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</si>
  <si>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</si>
  <si>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</si>
  <si>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</si>
  <si>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</si>
  <si>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</si>
  <si>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</si>
  <si>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</si>
  <si>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</si>
  <si>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</si>
  <si>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</si>
  <si>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</si>
  <si>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</si>
  <si>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</si>
  <si>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</si>
  <si>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</si>
  <si>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</si>
  <si>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</si>
  <si>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</si>
  <si>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</si>
  <si>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</si>
  <si>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</si>
  <si>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</si>
  <si>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</si>
  <si>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</si>
  <si>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</si>
  <si>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</si>
  <si>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</si>
  <si>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</si>
  <si>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</si>
  <si>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</si>
  <si>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</si>
  <si>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</si>
  <si>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</si>
  <si>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</si>
  <si>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</si>
  <si>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</si>
  <si>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</si>
  <si>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</si>
  <si>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</si>
  <si>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</si>
  <si>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</si>
  <si>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</si>
  <si>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</si>
  <si>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</si>
  <si>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</si>
  <si>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</si>
  <si>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</si>
  <si>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</si>
  <si>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</si>
  <si>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</si>
  <si>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</si>
  <si>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</si>
  <si>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</si>
  <si>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</si>
  <si>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</si>
  <si>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</si>
  <si>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</si>
  <si>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</si>
  <si>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</si>
  <si>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</si>
  <si>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</si>
  <si>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</si>
  <si>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</si>
  <si>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</si>
  <si>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</si>
  <si>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</si>
  <si>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</si>
  <si>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</si>
  <si>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</si>
  <si>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</si>
  <si>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</si>
  <si>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</si>
  <si>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</si>
  <si>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</si>
  <si>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</si>
  <si>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</si>
  <si>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</si>
  <si>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</si>
  <si>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</si>
  <si>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</si>
  <si>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</si>
  <si>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</si>
  <si>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</si>
  <si>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</si>
  <si>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</si>
  <si>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</si>
  <si>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</si>
  <si>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</si>
  <si>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</si>
  <si>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</si>
  <si>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</si>
  <si>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</si>
  <si>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</si>
  <si>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</si>
  <si>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</si>
  <si>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</si>
  <si>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</si>
  <si>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</si>
  <si>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</si>
  <si>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</si>
  <si>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</si>
  <si>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</si>
  <si>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</si>
  <si>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</si>
  <si>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</si>
  <si>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</si>
  <si>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</si>
  <si>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</si>
  <si>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</si>
  <si>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</si>
  <si>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</si>
  <si>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</si>
  <si>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</si>
  <si>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</si>
  <si>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</si>
  <si>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</si>
  <si>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</si>
  <si>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</si>
  <si>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</si>
  <si>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</si>
  <si>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</si>
  <si>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</si>
  <si>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</si>
  <si>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</si>
  <si>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</si>
  <si>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</si>
  <si>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</si>
  <si>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</si>
  <si>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</si>
  <si>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</si>
  <si>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</si>
  <si>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</si>
  <si>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</si>
  <si>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</si>
  <si>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</si>
  <si>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</si>
  <si>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</si>
  <si>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</si>
  <si>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</si>
  <si>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</si>
  <si>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</si>
  <si>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</si>
  <si>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</si>
  <si>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</si>
  <si>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</si>
  <si>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</si>
  <si>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</si>
  <si>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</si>
  <si>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</si>
  <si>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</si>
  <si>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</si>
  <si>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</si>
  <si>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</si>
  <si>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</si>
  <si>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</si>
  <si>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</si>
  <si>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</si>
  <si>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</si>
  <si>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</si>
  <si>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</si>
  <si>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</si>
  <si>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</si>
  <si>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</si>
  <si>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</si>
  <si>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</si>
  <si>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</si>
  <si>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</si>
  <si>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</si>
  <si>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</si>
  <si>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</si>
  <si>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</si>
  <si>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</si>
  <si>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</si>
  <si>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</si>
  <si>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</si>
  <si>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</si>
  <si>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</si>
  <si>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</si>
  <si>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</si>
  <si>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</si>
  <si>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</si>
  <si>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</si>
  <si>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</si>
  <si>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</si>
  <si>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</si>
  <si>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</si>
  <si>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</si>
  <si>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</si>
  <si>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</si>
  <si>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</si>
  <si>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</si>
  <si>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</si>
  <si>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</si>
  <si>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</si>
  <si>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</si>
  <si>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</si>
  <si>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</si>
  <si>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</si>
  <si>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</si>
  <si>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</si>
  <si>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</si>
  <si>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</si>
  <si>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</si>
  <si>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</si>
  <si>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</si>
  <si>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</si>
  <si>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</si>
  <si>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</si>
  <si>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</si>
  <si>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</si>
  <si>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</si>
  <si>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</si>
  <si>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</si>
  <si>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</si>
  <si>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</si>
  <si>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</si>
  <si>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</si>
  <si>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</si>
  <si>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</si>
  <si>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</si>
  <si>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</si>
  <si>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</si>
  <si>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</si>
  <si>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</si>
  <si>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</si>
  <si>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</si>
  <si>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</si>
  <si>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</si>
  <si>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</si>
  <si>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</si>
  <si>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</si>
  <si>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</si>
  <si>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</si>
  <si>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</si>
  <si>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</si>
  <si>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</si>
  <si>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</si>
  <si>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</si>
  <si>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</si>
  <si>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</si>
  <si>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</si>
  <si>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</si>
  <si>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</si>
  <si>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</si>
  <si>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</si>
  <si>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</si>
  <si>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</si>
  <si>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</si>
  <si>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</si>
  <si>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</si>
  <si>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</si>
  <si>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</si>
  <si>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</si>
  <si>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</si>
  <si>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</si>
  <si>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</si>
  <si>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</si>
  <si>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</si>
  <si>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</si>
  <si>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</si>
  <si>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</si>
  <si>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</si>
  <si>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</si>
  <si>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</si>
  <si>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</si>
  <si>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</si>
  <si>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</si>
  <si>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</si>
  <si>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</si>
  <si>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</si>
  <si>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</si>
  <si>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</si>
  <si>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</si>
  <si>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</si>
  <si>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</si>
  <si>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</si>
  <si>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</si>
  <si>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</si>
  <si>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</si>
  <si>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</si>
  <si>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</si>
  <si>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</si>
  <si>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</si>
  <si>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</si>
  <si>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</si>
  <si>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</si>
  <si>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</si>
  <si>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</si>
  <si>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</si>
  <si>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</si>
  <si>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</si>
  <si>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</si>
  <si>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</si>
  <si>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</si>
  <si>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</si>
  <si>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</si>
  <si>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</si>
  <si>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</si>
  <si>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</si>
  <si>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</si>
  <si>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</si>
  <si>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</si>
  <si>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</si>
  <si>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</si>
  <si>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</si>
  <si>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</si>
  <si>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</si>
  <si>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</si>
  <si>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</si>
  <si>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</si>
  <si>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</si>
  <si>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</si>
  <si>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</si>
  <si>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</si>
  <si>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</si>
  <si>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</si>
  <si>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</si>
  <si>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</si>
  <si>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</si>
  <si>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</si>
  <si>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</si>
  <si>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</si>
  <si>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</si>
  <si>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</si>
  <si>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</si>
  <si>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</si>
  <si>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</si>
  <si>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</si>
  <si>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</si>
  <si>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</si>
  <si>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</si>
  <si>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</si>
  <si>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</si>
  <si>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</si>
  <si>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</si>
  <si>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</si>
  <si>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</si>
  <si>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</si>
  <si>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</si>
  <si>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</si>
  <si>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</si>
  <si>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</si>
  <si>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</si>
  <si>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</si>
  <si>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</si>
  <si>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</si>
  <si>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</si>
  <si>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</si>
  <si>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</si>
  <si>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</si>
  <si>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</si>
  <si>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</si>
  <si>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</si>
  <si>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</si>
  <si>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</si>
  <si>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</si>
  <si>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</si>
  <si>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</si>
  <si>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</si>
  <si>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</si>
  <si>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</si>
  <si>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</si>
  <si>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</si>
  <si>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</si>
  <si>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</si>
  <si>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</si>
  <si>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</si>
  <si>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</si>
  <si>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</si>
  <si>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</si>
  <si>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</si>
  <si>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</si>
  <si>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</si>
  <si>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</si>
  <si>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</si>
  <si>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</si>
  <si>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</si>
  <si>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</si>
  <si>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</si>
  <si>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</si>
  <si>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</si>
  <si>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</si>
  <si>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</si>
  <si>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</si>
  <si>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</si>
  <si>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</si>
  <si>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</si>
  <si>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</si>
  <si>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</si>
  <si>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</si>
  <si>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</si>
  <si>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</si>
  <si>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</si>
  <si>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</si>
  <si>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</si>
  <si>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</si>
  <si>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</si>
  <si>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</si>
  <si>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</si>
  <si>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</si>
  <si>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</si>
  <si>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</si>
  <si>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</si>
  <si>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</si>
  <si>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</si>
  <si>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</si>
  <si>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</si>
  <si>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</si>
  <si>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</si>
  <si>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</si>
  <si>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</si>
  <si>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</si>
  <si>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</si>
  <si>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</si>
  <si>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</si>
  <si>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</si>
  <si>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</si>
  <si>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</si>
  <si>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</si>
  <si>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</si>
  <si>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</si>
  <si>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</si>
  <si>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</si>
  <si>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</si>
  <si>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</si>
  <si>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</si>
  <si>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</si>
  <si>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</si>
  <si>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</si>
  <si>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</si>
  <si>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</si>
  <si>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</si>
  <si>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</si>
  <si>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</si>
  <si>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</si>
  <si>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</si>
  <si>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</si>
  <si>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</si>
  <si>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</si>
  <si>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</si>
  <si>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</si>
  <si>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</si>
  <si>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</si>
  <si>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</si>
  <si>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</si>
  <si>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</si>
  <si>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</si>
  <si>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</si>
  <si>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</si>
  <si>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</si>
  <si>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</si>
  <si>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</si>
  <si>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</si>
  <si>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</si>
  <si>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</si>
  <si>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</si>
  <si>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</si>
  <si>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</si>
  <si>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</si>
  <si>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</si>
  <si>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</si>
  <si>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</si>
  <si>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</si>
  <si>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</si>
  <si>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</si>
  <si>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</si>
  <si>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</si>
  <si>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</si>
  <si>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</si>
  <si>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</si>
  <si>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</si>
  <si>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</si>
  <si>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</si>
  <si>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</si>
  <si>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</si>
  <si>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</si>
  <si>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</si>
  <si>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</si>
  <si>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</si>
  <si>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</si>
  <si>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</si>
  <si>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</si>
  <si>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</si>
  <si>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</si>
  <si>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</si>
  <si>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</si>
  <si>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</si>
  <si>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</si>
  <si>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</si>
  <si>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</si>
  <si>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</si>
  <si>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</si>
  <si>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</si>
  <si>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</si>
  <si>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</si>
  <si>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</si>
  <si>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</si>
  <si>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</si>
  <si>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</si>
  <si>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</si>
  <si>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</si>
  <si>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</si>
  <si>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</si>
  <si>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</si>
  <si>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</si>
  <si>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</si>
  <si>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</si>
  <si>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</si>
  <si>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</si>
  <si>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</si>
  <si>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</si>
  <si>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</si>
  <si>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</si>
  <si>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</si>
  <si>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</si>
  <si>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</si>
  <si>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</si>
  <si>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</si>
  <si>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</si>
  <si>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</si>
  <si>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</si>
  <si>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</si>
  <si>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</si>
  <si>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</si>
  <si>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</si>
  <si>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</si>
  <si>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</si>
  <si>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</si>
  <si>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</si>
  <si>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</si>
  <si>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</si>
  <si>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</si>
  <si>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</si>
  <si>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</si>
  <si>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</si>
  <si>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</si>
  <si>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</si>
  <si>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</si>
  <si>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</si>
  <si>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</si>
  <si>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</si>
  <si>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</si>
  <si>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</si>
  <si>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</si>
  <si>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</si>
  <si>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</si>
  <si>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</si>
  <si>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</si>
  <si>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</si>
  <si>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</si>
  <si>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</si>
  <si>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</si>
  <si>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</si>
  <si>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</si>
  <si>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</si>
  <si>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</si>
  <si>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</si>
  <si>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</si>
  <si>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</si>
  <si>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</si>
  <si>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</si>
  <si>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</si>
  <si>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</si>
  <si>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</si>
  <si>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</si>
  <si>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</si>
  <si>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</si>
  <si>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</si>
  <si>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</si>
  <si>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</si>
  <si>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</si>
  <si>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</si>
  <si>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</si>
  <si>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</si>
  <si>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</si>
  <si>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</si>
  <si>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</si>
  <si>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</si>
  <si>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</si>
  <si>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</si>
  <si>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</si>
  <si>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</si>
  <si>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</si>
  <si>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</si>
  <si>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</si>
  <si>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</si>
  <si>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</si>
  <si>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</si>
  <si>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</si>
  <si>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</si>
  <si>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</si>
  <si>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</si>
  <si>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</si>
  <si>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</si>
  <si>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</si>
  <si>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</si>
  <si>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</si>
  <si>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</si>
  <si>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</si>
  <si>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</si>
  <si>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</si>
  <si>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</si>
  <si>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</si>
  <si>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</si>
  <si>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</si>
  <si>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</si>
  <si>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</si>
  <si>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</si>
  <si>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</si>
  <si>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</si>
  <si>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</si>
  <si>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</si>
  <si>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</si>
  <si>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</si>
  <si>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</si>
  <si>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</si>
  <si>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</si>
  <si>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</si>
  <si>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</si>
  <si>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</si>
  <si>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</si>
  <si>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</si>
  <si>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</si>
  <si>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</si>
  <si>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</si>
  <si>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</si>
  <si>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</si>
  <si>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</si>
  <si>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</si>
  <si>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</si>
  <si>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</si>
  <si>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</si>
  <si>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</si>
  <si>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</si>
  <si>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</si>
  <si>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</si>
  <si>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</si>
  <si>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</si>
  <si>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</si>
  <si>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</si>
  <si>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</si>
  <si>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</si>
  <si>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</si>
  <si>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</si>
  <si>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</si>
  <si>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</si>
  <si>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</si>
  <si>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</si>
  <si>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</si>
  <si>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</si>
  <si>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</si>
  <si>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</si>
  <si>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</si>
  <si>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</si>
  <si>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</si>
  <si>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</si>
  <si>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</si>
  <si>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</si>
  <si>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</si>
  <si>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</si>
  <si>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</si>
  <si>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</si>
  <si>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</si>
  <si>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</si>
  <si>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</si>
  <si>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</si>
  <si>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</si>
  <si>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</si>
  <si>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</si>
  <si>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</si>
  <si>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</si>
  <si>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</si>
  <si>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</si>
  <si>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</si>
  <si>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</si>
  <si>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</si>
  <si>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</si>
  <si>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</si>
  <si>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</si>
  <si>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</si>
  <si>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</si>
  <si>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</si>
  <si>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</si>
  <si>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</si>
  <si>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</si>
  <si>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</si>
  <si>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</si>
  <si>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</si>
  <si>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</si>
  <si>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</si>
  <si>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</si>
  <si>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</si>
  <si>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</si>
  <si>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</si>
  <si>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</si>
  <si>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</si>
  <si>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</si>
  <si>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</si>
  <si>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</si>
  <si>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</si>
  <si>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</si>
  <si>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</si>
  <si>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</si>
  <si>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</si>
  <si>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</si>
  <si>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</si>
  <si>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</si>
  <si>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</si>
  <si>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</si>
  <si>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</si>
  <si>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</si>
  <si>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</si>
  <si>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</si>
  <si>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</si>
  <si>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</si>
  <si>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</si>
  <si>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</si>
  <si>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</si>
  <si>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</si>
  <si>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</si>
  <si>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</si>
  <si>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</si>
  <si>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</si>
  <si>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</si>
  <si>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</si>
  <si>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</si>
  <si>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</si>
  <si>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</si>
  <si>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</si>
  <si>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</si>
  <si>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</si>
  <si>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</si>
  <si>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</si>
  <si>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</si>
  <si>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</si>
  <si>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</si>
  <si>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</si>
  <si>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</si>
  <si>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</si>
  <si>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</si>
  <si>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</si>
  <si>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</si>
  <si>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</si>
  <si>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</si>
  <si>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</si>
  <si>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</si>
  <si>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</si>
  <si>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</si>
  <si>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</si>
  <si>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</si>
  <si>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</si>
  <si>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</si>
  <si>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</si>
  <si>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</si>
  <si>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</si>
  <si>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</si>
  <si>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</si>
  <si>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</si>
  <si>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</si>
  <si>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</si>
  <si>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</si>
  <si>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</si>
  <si>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</si>
  <si>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</si>
  <si>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</si>
  <si>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</si>
  <si>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</si>
  <si>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</si>
  <si>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</si>
  <si>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</si>
  <si>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</si>
  <si>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</si>
  <si>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</si>
  <si>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</si>
  <si>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</si>
  <si>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</si>
  <si>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</si>
  <si>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</si>
  <si>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</si>
  <si>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</si>
  <si>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</si>
  <si>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</si>
  <si>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</si>
  <si>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</si>
  <si>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</si>
  <si>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</si>
  <si>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</si>
  <si>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</si>
  <si>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</si>
  <si>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</si>
  <si>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</si>
  <si>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</si>
  <si>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</si>
  <si>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</si>
  <si>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</si>
  <si>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</si>
  <si>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</si>
  <si>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</si>
  <si>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</si>
  <si>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</si>
  <si>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</si>
  <si>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</si>
  <si>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</si>
  <si>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</si>
  <si>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</si>
  <si>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</si>
  <si>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</si>
  <si>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</si>
  <si>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</si>
  <si>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</si>
  <si>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</si>
  <si>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</si>
  <si>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</si>
  <si>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</si>
  <si>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</si>
  <si>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</si>
  <si>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</si>
  <si>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</si>
  <si>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</si>
  <si>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</si>
  <si>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</si>
  <si>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</si>
  <si>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</si>
  <si>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</si>
  <si>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</si>
  <si>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</si>
  <si>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</si>
  <si>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</si>
  <si>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</si>
  <si>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</si>
  <si>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</si>
  <si>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</si>
  <si>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</si>
  <si>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</si>
  <si>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</si>
  <si>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</si>
  <si>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</si>
  <si>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</si>
  <si>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</si>
  <si>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</si>
  <si>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</si>
  <si>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</si>
  <si>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</si>
  <si>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</si>
  <si>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</si>
  <si>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</si>
  <si>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</si>
  <si>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</si>
  <si>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</si>
  <si>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</si>
  <si>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</si>
  <si>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</si>
  <si>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</si>
  <si>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</si>
  <si>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</si>
  <si>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</si>
  <si>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</si>
  <si>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</si>
  <si>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</si>
  <si>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</si>
  <si>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</si>
  <si>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</si>
  <si>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</si>
  <si>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</si>
  <si>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</si>
  <si>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</si>
  <si>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</si>
  <si>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</si>
  <si>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</si>
  <si>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</si>
  <si>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</si>
  <si>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</si>
  <si>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</si>
  <si>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</si>
  <si>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</si>
  <si>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</si>
  <si>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</si>
  <si>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</si>
  <si>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</si>
  <si>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</si>
  <si>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</si>
  <si>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</si>
  <si>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</si>
  <si>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</si>
  <si>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</si>
  <si>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</si>
  <si>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</si>
  <si>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</si>
  <si>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</si>
  <si>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</si>
  <si>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</si>
  <si>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</si>
  <si>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</si>
  <si>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</si>
  <si>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</si>
  <si>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</si>
  <si>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</si>
  <si>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</si>
  <si>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</si>
  <si>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</si>
  <si>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</si>
  <si>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</si>
  <si>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</si>
  <si>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</si>
  <si>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</si>
  <si>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</si>
  <si>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</si>
  <si>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</si>
  <si>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</si>
  <si>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</si>
  <si>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</si>
  <si>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</si>
  <si>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</si>
  <si>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</si>
  <si>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</si>
  <si>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</si>
  <si>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</si>
  <si>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</si>
  <si>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</si>
  <si>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</si>
  <si>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</si>
  <si>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</si>
  <si>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</si>
  <si>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</si>
  <si>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</si>
  <si>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</si>
  <si>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</si>
  <si>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</si>
  <si>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</si>
  <si>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</si>
  <si>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</si>
  <si>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</si>
  <si>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</si>
  <si>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</si>
  <si>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</si>
  <si>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</si>
  <si>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</si>
  <si>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</si>
  <si>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</si>
  <si>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</si>
  <si>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</si>
  <si>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</si>
  <si>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</si>
  <si>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</si>
  <si>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</si>
  <si>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</si>
  <si>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</si>
  <si>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</si>
  <si>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</si>
  <si>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</si>
  <si>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</si>
  <si>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</si>
  <si>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</si>
  <si>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</si>
  <si>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</si>
  <si>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</si>
  <si>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</si>
  <si>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</si>
  <si>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</si>
  <si>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</si>
  <si>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</si>
  <si>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</si>
  <si>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</si>
  <si>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</si>
  <si>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</si>
  <si>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</si>
  <si>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</si>
  <si>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</si>
  <si>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</si>
  <si>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</si>
  <si>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</si>
  <si>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</si>
  <si>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</si>
  <si>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</si>
  <si>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</si>
  <si>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</si>
  <si>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</si>
  <si>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</si>
  <si>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</si>
  <si>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</si>
  <si>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</si>
  <si>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</si>
  <si>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</si>
  <si>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</si>
  <si>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</si>
  <si>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</si>
  <si>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</si>
  <si>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</si>
  <si>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</si>
  <si>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</si>
  <si>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</si>
  <si>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</si>
  <si>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</si>
  <si>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</si>
  <si>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</si>
  <si>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</si>
  <si>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</si>
  <si>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</si>
  <si>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</si>
  <si>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</si>
  <si>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</si>
  <si>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</si>
  <si>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</si>
  <si>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</si>
  <si>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</si>
  <si>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</si>
  <si>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</si>
  <si>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</si>
  <si>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</si>
  <si>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</si>
  <si>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</si>
  <si>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</si>
  <si>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</si>
  <si>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</si>
  <si>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</si>
  <si>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</si>
  <si>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</si>
  <si>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</si>
  <si>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</si>
  <si>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</si>
  <si>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</si>
  <si>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</si>
  <si>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</si>
  <si>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</si>
  <si>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</si>
  <si>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</si>
  <si>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</si>
  <si>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</si>
  <si>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</si>
  <si>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</si>
  <si>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</si>
  <si>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</si>
  <si>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</si>
  <si>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</si>
  <si>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</si>
  <si>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</si>
  <si>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</si>
  <si>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</si>
  <si>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</si>
  <si>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</si>
  <si>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</si>
  <si>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</si>
  <si>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</si>
  <si>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</si>
  <si>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</si>
  <si>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</si>
  <si>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</si>
  <si>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</si>
  <si>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</si>
  <si>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</si>
  <si>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</si>
  <si>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</si>
  <si>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</si>
  <si>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</si>
  <si>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</si>
  <si>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</si>
  <si>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</si>
  <si>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</si>
  <si>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</si>
  <si>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</si>
  <si>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</si>
  <si>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</si>
  <si>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</si>
  <si>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</si>
  <si>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</si>
  <si>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</si>
  <si>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</si>
  <si>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</si>
  <si>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</si>
  <si>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</si>
  <si>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</si>
  <si>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</si>
  <si>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</si>
  <si>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</si>
  <si>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</si>
  <si>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</si>
  <si>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</si>
  <si>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</si>
  <si>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</si>
  <si>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</si>
  <si>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</si>
  <si>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</si>
  <si>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</si>
  <si>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</si>
  <si>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</si>
  <si>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</si>
  <si>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</si>
  <si>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</si>
  <si>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</si>
  <si>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</si>
  <si>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</si>
  <si>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</si>
  <si>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</si>
  <si>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</si>
  <si>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</si>
  <si>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</si>
  <si>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</si>
  <si>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</si>
  <si>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</si>
  <si>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</si>
  <si>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</si>
  <si>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</si>
  <si>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</si>
  <si>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</si>
  <si>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</si>
  <si>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</si>
  <si>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</si>
  <si>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</si>
  <si>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</si>
  <si>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</si>
  <si>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</si>
  <si>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</si>
  <si>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</si>
  <si>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</si>
  <si>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</si>
  <si>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</si>
  <si>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</si>
  <si>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</si>
  <si>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</si>
  <si>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</si>
  <si>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</si>
  <si>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</si>
  <si>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</si>
  <si>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</si>
  <si>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</si>
  <si>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</si>
  <si>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</si>
  <si>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</si>
  <si>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</si>
  <si>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</si>
  <si>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</si>
  <si>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</si>
  <si>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</si>
  <si>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</si>
  <si>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</si>
  <si>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</si>
  <si>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</si>
  <si>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</si>
  <si>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</si>
  <si>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</si>
  <si>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</si>
  <si>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</si>
  <si>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</si>
  <si>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</si>
  <si>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</si>
  <si>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</si>
  <si>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</si>
  <si>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</si>
  <si>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</si>
  <si>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</si>
  <si>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</si>
  <si>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</si>
  <si>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</si>
  <si>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</si>
  <si>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</si>
  <si>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</si>
  <si>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</si>
  <si>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</si>
  <si>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</si>
  <si>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</si>
  <si>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</si>
  <si>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</si>
  <si>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</si>
  <si>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</si>
  <si>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</si>
  <si>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</si>
  <si>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</si>
  <si>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</si>
  <si>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</si>
  <si>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</si>
  <si>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</si>
  <si>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</si>
  <si>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</si>
  <si>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</si>
  <si>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</si>
  <si>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</si>
  <si>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</si>
  <si>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</si>
  <si>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</si>
  <si>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</si>
  <si>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</si>
  <si>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</si>
  <si>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</si>
  <si>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</si>
  <si>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</si>
  <si>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</si>
  <si>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</si>
  <si>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</si>
  <si>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</si>
  <si>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</si>
  <si>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</si>
  <si>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</si>
  <si>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</si>
  <si>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</si>
  <si>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</si>
  <si>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</si>
  <si>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</si>
  <si>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</si>
  <si>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</si>
  <si>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</si>
  <si>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</si>
  <si>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</si>
  <si>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</si>
  <si>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</si>
  <si>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</si>
  <si>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</si>
  <si>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</si>
  <si>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</si>
  <si>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</si>
  <si>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</si>
  <si>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</si>
  <si>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</si>
  <si>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</si>
  <si>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</si>
  <si>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</si>
  <si>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</si>
  <si>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</si>
  <si>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</si>
  <si>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</si>
  <si>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</si>
  <si>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</si>
  <si>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</si>
  <si>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</si>
  <si>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</si>
  <si>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</si>
  <si>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</si>
  <si>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</si>
  <si>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</si>
  <si>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</si>
  <si>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</si>
  <si>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</si>
  <si>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</si>
  <si>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</si>
  <si>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</si>
  <si>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</si>
  <si>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</si>
  <si>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</si>
  <si>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</si>
  <si>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</si>
  <si>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</si>
  <si>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</si>
  <si>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</si>
  <si>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</si>
  <si>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</si>
  <si>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</si>
  <si>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</si>
  <si>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</si>
  <si>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</si>
  <si>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</si>
  <si>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</si>
  <si>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</si>
  <si>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</si>
  <si>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</si>
  <si>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</si>
  <si>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</si>
  <si>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</si>
  <si>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</si>
  <si>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</si>
  <si>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</si>
  <si>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</si>
  <si>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</si>
  <si>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</si>
  <si>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</si>
  <si>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</si>
  <si>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</si>
  <si>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</si>
  <si>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</si>
  <si>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</si>
  <si>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</si>
  <si>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</si>
  <si>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</si>
  <si>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</si>
  <si>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</si>
  <si>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</si>
  <si>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</si>
  <si>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</si>
  <si>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</si>
  <si>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</si>
  <si>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</si>
  <si>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</si>
  <si>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</si>
  <si>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</si>
  <si>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</si>
  <si>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</si>
  <si>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</si>
  <si>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</si>
  <si>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</si>
  <si>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</si>
  <si>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</si>
  <si>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</si>
  <si>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</si>
  <si>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</si>
  <si>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</si>
  <si>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</si>
  <si>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</si>
  <si>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</si>
  <si>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</si>
  <si>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</si>
  <si>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</si>
  <si>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</si>
  <si>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</si>
  <si>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</si>
  <si>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</si>
  <si>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</si>
  <si>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</si>
  <si>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</si>
  <si>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</si>
  <si>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</si>
  <si>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</si>
  <si>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</si>
  <si>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</si>
  <si>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</si>
  <si>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</si>
  <si>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</si>
  <si>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</si>
  <si>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</si>
  <si>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</si>
  <si>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</si>
  <si>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</si>
  <si>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</si>
  <si>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</si>
  <si>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</si>
  <si>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</si>
  <si>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</si>
  <si>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</si>
  <si>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</si>
  <si>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</si>
  <si>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</si>
  <si>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</si>
  <si>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</si>
  <si>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</si>
  <si>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</si>
  <si>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</si>
  <si>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</si>
  <si>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</si>
  <si>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</si>
  <si>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</si>
  <si>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</si>
  <si>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</si>
  <si>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</si>
  <si>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</si>
  <si>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</si>
  <si>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</si>
  <si>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</si>
  <si>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</si>
  <si>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</si>
  <si>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</si>
  <si>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</si>
  <si>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</si>
  <si>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</si>
  <si>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</si>
  <si>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</si>
  <si>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</si>
  <si>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</si>
  <si>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</si>
  <si>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</si>
  <si>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</si>
  <si>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</si>
  <si>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</si>
  <si>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</si>
  <si>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</si>
  <si>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</si>
  <si>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</si>
  <si>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</si>
  <si>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</si>
  <si>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</si>
  <si>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</si>
  <si>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</si>
  <si>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</si>
  <si>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</si>
  <si>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</si>
  <si>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</si>
  <si>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</si>
  <si>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</si>
  <si>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</si>
  <si>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</si>
  <si>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</si>
  <si>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</si>
  <si>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</si>
  <si>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</si>
  <si>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</si>
  <si>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</si>
  <si>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</si>
  <si>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</si>
  <si>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</si>
  <si>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</si>
  <si>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</si>
  <si>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</si>
  <si>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</si>
  <si>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</si>
  <si>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</si>
  <si>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</si>
  <si>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</si>
  <si>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</si>
  <si>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</si>
  <si>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</si>
  <si>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</si>
  <si>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</si>
  <si>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</si>
  <si>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</si>
  <si>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</si>
  <si>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</si>
  <si>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</si>
  <si>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</si>
  <si>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</si>
  <si>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</si>
  <si>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</si>
  <si>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</si>
  <si>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</si>
  <si>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</si>
  <si>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</si>
  <si>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</si>
  <si>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</si>
  <si>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</si>
  <si>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</si>
  <si>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</si>
  <si>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</si>
  <si>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</si>
  <si>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</si>
  <si>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</si>
  <si>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</si>
  <si>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</si>
  <si>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</si>
  <si>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</si>
  <si>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</si>
  <si>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</si>
  <si>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</si>
  <si>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</si>
  <si>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</si>
  <si>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</si>
  <si>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</si>
  <si>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</si>
  <si>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</si>
  <si>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</si>
  <si>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</si>
  <si>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</si>
  <si>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</si>
  <si>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</si>
  <si>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</si>
  <si>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</si>
  <si>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</si>
  <si>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</si>
  <si>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</si>
  <si>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</si>
  <si>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</si>
  <si>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</si>
  <si>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</si>
  <si>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</si>
  <si>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</si>
  <si>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</si>
  <si>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</si>
  <si>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</si>
  <si>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</si>
  <si>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</si>
  <si>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</si>
  <si>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</si>
  <si>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</si>
  <si>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</si>
  <si>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</si>
  <si>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</si>
  <si>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</si>
  <si>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</si>
  <si>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</si>
  <si>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</si>
  <si>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</si>
  <si>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</si>
  <si>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</si>
  <si>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</si>
  <si>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</si>
  <si>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</si>
  <si>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</si>
  <si>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</si>
  <si>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</si>
  <si>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</si>
  <si>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</si>
  <si>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</si>
  <si>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</si>
  <si>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</si>
  <si>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</si>
  <si>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</si>
  <si>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</si>
  <si>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</si>
  <si>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</si>
  <si>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</si>
  <si>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</si>
  <si>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</si>
  <si>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</si>
  <si>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</si>
  <si>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</si>
  <si>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</si>
  <si>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</si>
  <si>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</si>
  <si>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</si>
  <si>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</si>
  <si>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</si>
  <si>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</si>
  <si>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</si>
  <si>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</si>
  <si>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</si>
  <si>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</si>
  <si>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</si>
  <si>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</si>
  <si>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</si>
  <si>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</si>
  <si>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</si>
  <si>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</si>
  <si>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</si>
  <si>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</si>
  <si>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</si>
  <si>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</si>
  <si>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</si>
  <si>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</si>
  <si>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</si>
  <si>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</si>
  <si>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</si>
  <si>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</si>
  <si>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</si>
  <si>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</si>
  <si>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</si>
  <si>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</si>
  <si>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</si>
  <si>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</si>
  <si>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</si>
  <si>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</si>
  <si>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</si>
  <si>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</si>
  <si>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</si>
  <si>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</si>
  <si>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</si>
  <si>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</si>
  <si>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</si>
  <si>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</si>
  <si>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</si>
  <si>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</si>
  <si>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</si>
  <si>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</si>
  <si>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</si>
  <si>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</si>
  <si>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</si>
  <si>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</si>
  <si>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</si>
  <si>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</si>
  <si>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</si>
  <si>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</si>
  <si>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</si>
  <si>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</si>
  <si>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</si>
  <si>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</si>
  <si>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</si>
  <si>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</si>
  <si>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</si>
  <si>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</si>
  <si>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</si>
  <si>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</si>
  <si>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</si>
  <si>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</si>
  <si>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</si>
  <si>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</si>
  <si>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</si>
  <si>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</si>
  <si>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</si>
  <si>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</si>
  <si>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</si>
  <si>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</si>
  <si>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</si>
  <si>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</si>
  <si>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</si>
  <si>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</si>
  <si>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</si>
  <si>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</si>
  <si>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</si>
  <si>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</si>
  <si>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</si>
  <si>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</si>
  <si>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</si>
  <si>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</si>
  <si>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</si>
  <si>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</si>
  <si>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</si>
  <si>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</si>
  <si>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</si>
  <si>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</si>
  <si>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</si>
  <si>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</si>
  <si>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</si>
  <si>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</si>
  <si>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</si>
  <si>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</si>
  <si>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</si>
  <si>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</si>
  <si>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</si>
  <si>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</si>
  <si>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</si>
  <si>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</si>
  <si>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</si>
  <si>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</si>
  <si>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</si>
  <si>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</si>
  <si>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</si>
  <si>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</si>
  <si>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</si>
  <si>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</si>
  <si>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</si>
  <si>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</si>
  <si>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</si>
  <si>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</si>
  <si>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</si>
  <si>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</si>
  <si>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</si>
  <si>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</si>
  <si>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</si>
  <si>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</si>
  <si>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</si>
  <si>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</si>
  <si>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</si>
  <si>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</si>
  <si>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</si>
  <si>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</si>
  <si>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</si>
  <si>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</si>
  <si>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</si>
  <si>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</si>
  <si>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</si>
  <si>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</si>
  <si>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</si>
  <si>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</si>
  <si>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</si>
  <si>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</si>
  <si>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</si>
  <si>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</si>
  <si>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</si>
  <si>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</si>
  <si>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</si>
  <si>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</si>
  <si>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</si>
  <si>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</si>
  <si>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</si>
  <si>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</si>
  <si>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</si>
  <si>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</si>
  <si>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</si>
  <si>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</si>
  <si>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</si>
  <si>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</si>
  <si>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</si>
  <si>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</si>
  <si>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</si>
  <si>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</si>
  <si>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</si>
  <si>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</si>
  <si>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</si>
  <si>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</si>
  <si>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</si>
  <si>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</si>
  <si>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</si>
  <si>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</si>
  <si>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</si>
  <si>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</si>
  <si>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</si>
  <si>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</si>
  <si>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</si>
  <si>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</si>
  <si>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</si>
  <si>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</si>
  <si>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</si>
  <si>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</si>
  <si>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</si>
  <si>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</si>
  <si>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</si>
  <si>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</si>
  <si>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</si>
  <si>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</si>
  <si>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</si>
  <si>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</si>
  <si>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</si>
  <si>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</si>
  <si>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</si>
  <si>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</si>
  <si>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</si>
  <si>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</si>
  <si>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</si>
  <si>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</si>
  <si>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</si>
  <si>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</si>
  <si>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</si>
  <si>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</si>
  <si>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</si>
  <si>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</si>
  <si>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</si>
  <si>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</si>
  <si>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</si>
  <si>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</si>
  <si>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</si>
  <si>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</si>
  <si>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</si>
  <si>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</si>
  <si>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</si>
  <si>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</si>
  <si>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</si>
  <si>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</si>
  <si>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</si>
  <si>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</si>
  <si>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</si>
  <si>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</si>
  <si>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</si>
  <si>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</si>
  <si>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</si>
  <si>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</si>
  <si>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</si>
  <si>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</si>
  <si>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</si>
  <si>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</si>
  <si>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</si>
  <si>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</si>
  <si>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</si>
  <si>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</si>
  <si>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</si>
  <si>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</si>
  <si>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</si>
  <si>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</si>
  <si>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</si>
  <si>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</si>
  <si>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</si>
  <si>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</si>
  <si>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</si>
  <si>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</si>
  <si>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</si>
  <si>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</si>
  <si>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</si>
  <si>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</si>
  <si>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</si>
  <si>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</si>
  <si>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</si>
  <si>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</si>
  <si>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</si>
  <si>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</si>
  <si>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</si>
  <si>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</si>
  <si>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</si>
  <si>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</si>
  <si>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</si>
  <si>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</si>
  <si>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</si>
  <si>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</si>
  <si>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</si>
  <si>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</si>
  <si>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</si>
  <si>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</si>
  <si>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</si>
  <si>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</si>
  <si>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</si>
  <si>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</si>
  <si>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</si>
  <si>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</si>
  <si>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</si>
  <si>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</si>
  <si>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</si>
  <si>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</si>
  <si>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</si>
  <si>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</si>
  <si>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</si>
  <si>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</si>
  <si>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</si>
  <si>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</si>
  <si>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</si>
  <si>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</si>
  <si>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</si>
  <si>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</si>
  <si>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</si>
  <si>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</si>
  <si>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</si>
  <si>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</si>
  <si>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</si>
  <si>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</si>
  <si>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</si>
  <si>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</si>
  <si>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</si>
  <si>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</si>
  <si>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</si>
  <si>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</si>
  <si>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</si>
  <si>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</si>
  <si>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</si>
  <si>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</si>
  <si>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</si>
  <si>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</si>
  <si>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</si>
  <si>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</si>
  <si>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</si>
  <si>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</si>
  <si>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</si>
  <si>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</si>
  <si>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</si>
  <si>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</si>
  <si>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</si>
  <si>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</si>
  <si>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</si>
  <si>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</si>
  <si>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</si>
  <si>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</si>
  <si>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</si>
  <si>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</si>
  <si>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</si>
  <si>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</si>
  <si>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</si>
  <si>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</si>
  <si>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</si>
  <si>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</si>
  <si>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</si>
  <si>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</si>
  <si>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</si>
  <si>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</si>
  <si>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</si>
  <si>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</si>
  <si>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</si>
  <si>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</si>
  <si>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</si>
  <si>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</si>
  <si>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</si>
  <si>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</si>
  <si>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</si>
  <si>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</si>
  <si>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</si>
  <si>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</si>
  <si>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</si>
  <si>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</si>
  <si>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</si>
  <si>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</si>
  <si>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</si>
  <si>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</si>
  <si>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</si>
  <si>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</si>
  <si>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</si>
  <si>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</si>
  <si>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</si>
  <si>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</si>
  <si>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</si>
  <si>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</si>
  <si>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</si>
  <si>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</si>
  <si>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</si>
  <si>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</si>
  <si>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</si>
  <si>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</si>
  <si>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</si>
  <si>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</si>
  <si>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</si>
  <si>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</si>
  <si>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</si>
  <si>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</si>
  <si>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</si>
  <si>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</si>
  <si>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</si>
  <si>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</si>
  <si>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</si>
  <si>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</si>
  <si>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</si>
  <si>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</si>
  <si>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</si>
  <si>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</si>
  <si>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</si>
  <si>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</si>
  <si>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</si>
  <si>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</si>
  <si>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</si>
  <si>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</si>
  <si>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</si>
  <si>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</si>
  <si>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</si>
  <si>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</si>
  <si>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</si>
  <si>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</si>
  <si>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</si>
  <si>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</si>
  <si>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</si>
  <si>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</si>
  <si>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</si>
  <si>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</si>
  <si>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</si>
  <si>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</si>
  <si>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</si>
  <si>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</si>
  <si>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</si>
  <si>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</si>
  <si>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</si>
  <si>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</si>
  <si>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</si>
  <si>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</si>
  <si>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</si>
  <si>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</si>
  <si>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</si>
  <si>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</si>
  <si>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</si>
  <si>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</si>
  <si>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</si>
  <si>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</si>
  <si>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</si>
  <si>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</si>
  <si>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</si>
  <si>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</si>
  <si>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</si>
  <si>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</si>
  <si>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</si>
  <si>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</si>
  <si>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</si>
  <si>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</si>
  <si>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</si>
  <si>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</si>
  <si>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</si>
  <si>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</si>
  <si>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</si>
  <si>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</si>
  <si>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</si>
  <si>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</si>
  <si>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</si>
  <si>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</si>
  <si>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</si>
  <si>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</si>
  <si>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</si>
  <si>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</si>
  <si>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</si>
  <si>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</si>
  <si>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</si>
  <si>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</si>
  <si>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</si>
  <si>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</si>
  <si>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</si>
  <si>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</si>
  <si>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</si>
  <si>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</si>
  <si>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</si>
  <si>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</si>
  <si>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</si>
  <si>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</si>
  <si>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</si>
  <si>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</si>
  <si>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</si>
  <si>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</si>
  <si>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</si>
  <si>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</si>
  <si>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</si>
  <si>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</si>
  <si>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</si>
  <si>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</si>
  <si>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</si>
  <si>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</si>
  <si>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</si>
  <si>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</si>
  <si>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</si>
  <si>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</si>
  <si>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</si>
  <si>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</si>
  <si>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</si>
  <si>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</si>
  <si>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</si>
  <si>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</si>
  <si>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</si>
  <si>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</si>
  <si>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</si>
  <si>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</si>
  <si>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</si>
  <si>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</si>
  <si>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</si>
  <si>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</si>
  <si>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</si>
  <si>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</si>
  <si>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</si>
  <si>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</si>
  <si>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</si>
  <si>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</si>
  <si>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</si>
  <si>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</si>
  <si>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</si>
  <si>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</si>
  <si>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</si>
  <si>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</si>
  <si>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</si>
  <si>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</si>
  <si>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</si>
  <si>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</si>
  <si>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</si>
  <si>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</si>
  <si>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</si>
  <si>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</si>
  <si>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</si>
  <si>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</si>
  <si>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</si>
  <si>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</si>
  <si>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</si>
  <si>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</si>
  <si>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</si>
  <si>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</si>
  <si>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</si>
  <si>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</si>
  <si>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</si>
  <si>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</si>
  <si>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</si>
  <si>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</si>
  <si>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</si>
  <si>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</si>
  <si>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</si>
  <si>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</si>
  <si>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</si>
  <si>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</si>
  <si>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</si>
  <si>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</si>
  <si>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</si>
  <si>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</si>
  <si>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</si>
  <si>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</si>
  <si>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</si>
  <si>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</si>
  <si>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</si>
  <si>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</si>
  <si>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</si>
  <si>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</si>
  <si>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</si>
  <si>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</si>
  <si>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</si>
  <si>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</si>
  <si>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</si>
  <si>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</si>
  <si>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</si>
  <si>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</si>
  <si>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</si>
  <si>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</si>
  <si>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</si>
  <si>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</si>
  <si>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</si>
  <si>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</si>
  <si>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</si>
  <si>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</si>
  <si>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</si>
  <si>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</si>
  <si>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</si>
  <si>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</si>
  <si>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</si>
  <si>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</si>
  <si>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</si>
  <si>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</si>
  <si>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</si>
  <si>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</si>
  <si>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</si>
  <si>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</si>
  <si>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</si>
  <si>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</si>
  <si>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</si>
  <si>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</si>
  <si>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</si>
  <si>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</si>
  <si>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</si>
  <si>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</si>
  <si>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</si>
  <si>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</si>
  <si>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</si>
  <si>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</si>
  <si>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</si>
  <si>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</si>
  <si>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</si>
  <si>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</si>
  <si>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</si>
  <si>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</si>
  <si>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</si>
  <si>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</si>
  <si>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</si>
  <si>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</si>
  <si>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</si>
  <si>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</si>
  <si>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</si>
  <si>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</si>
  <si>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</si>
  <si>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</si>
  <si>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</si>
  <si>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</si>
  <si>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</si>
  <si>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</si>
  <si>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</si>
  <si>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</si>
  <si>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</si>
  <si>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</si>
  <si>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</si>
  <si>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</si>
  <si>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</si>
  <si>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</si>
  <si>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</si>
  <si>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</si>
  <si>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</si>
  <si>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</si>
  <si>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</si>
  <si>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</si>
  <si>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</si>
  <si>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</si>
  <si>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</si>
  <si>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</si>
  <si>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</si>
  <si>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</si>
  <si>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</si>
  <si>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</si>
  <si>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</si>
  <si>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</si>
  <si>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</si>
  <si>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</si>
  <si>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</si>
  <si>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</si>
  <si>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</si>
  <si>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</si>
  <si>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</si>
  <si>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</si>
  <si>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</si>
  <si>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</si>
  <si>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</si>
  <si>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</si>
  <si>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</si>
  <si>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</si>
  <si>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</si>
  <si>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</si>
  <si>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</si>
  <si>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</si>
  <si>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</si>
  <si>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</si>
  <si>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</si>
  <si>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</si>
  <si>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</si>
  <si>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</si>
  <si>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</si>
  <si>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</si>
  <si>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</si>
  <si>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</si>
  <si>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</si>
  <si>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</si>
  <si>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</si>
  <si>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</si>
  <si>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</si>
  <si>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</si>
  <si>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</si>
  <si>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</si>
  <si>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</si>
  <si>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</si>
  <si>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</si>
  <si>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</si>
  <si>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</si>
  <si>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</si>
  <si>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</si>
  <si>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</si>
  <si>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</si>
  <si>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</si>
  <si>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</si>
  <si>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</si>
  <si>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</si>
  <si>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</si>
  <si>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</si>
  <si>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</si>
  <si>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</si>
  <si>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</si>
  <si>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</si>
  <si>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</si>
  <si>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</si>
  <si>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</si>
  <si>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</si>
  <si>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</si>
  <si>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</si>
  <si>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</si>
  <si>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</si>
  <si>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</si>
  <si>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</si>
  <si>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</si>
  <si>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</si>
  <si>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</si>
  <si>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</si>
  <si>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</si>
  <si>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</si>
  <si>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</si>
  <si>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</si>
  <si>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</si>
  <si>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</si>
  <si>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</si>
  <si>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</si>
  <si>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</si>
  <si>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</si>
  <si>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</si>
  <si>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</si>
  <si>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</si>
  <si>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</si>
  <si>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</si>
  <si>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</si>
  <si>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</si>
  <si>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</si>
  <si>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</si>
  <si>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</si>
  <si>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</si>
  <si>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</si>
  <si>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</si>
  <si>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</si>
  <si>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</si>
  <si>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</si>
  <si>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</si>
  <si>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</si>
  <si>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</si>
  <si>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</si>
  <si>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</si>
  <si>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</si>
  <si>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</si>
  <si>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</si>
  <si>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</si>
  <si>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</si>
  <si>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</si>
  <si>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</si>
  <si>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</si>
  <si>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</si>
  <si>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</si>
  <si>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</si>
  <si>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</si>
  <si>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</si>
  <si>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</si>
  <si>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</si>
  <si>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</si>
  <si>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</si>
  <si>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</si>
  <si>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</si>
  <si>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</si>
  <si>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</si>
  <si>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</si>
  <si>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</si>
  <si>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</si>
  <si>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</si>
  <si>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</si>
  <si>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</si>
  <si>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</si>
  <si>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</si>
  <si>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</si>
  <si>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</si>
  <si>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</si>
  <si>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</si>
  <si>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</si>
  <si>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</si>
  <si>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</si>
  <si>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</si>
  <si>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</si>
  <si>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</si>
  <si>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</si>
  <si>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</si>
  <si>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</si>
  <si>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</si>
  <si>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</si>
  <si>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</si>
  <si>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</si>
  <si>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</si>
  <si>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</si>
  <si>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</si>
  <si>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</si>
  <si>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</si>
  <si>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</si>
  <si>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</si>
  <si>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</si>
  <si>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</si>
  <si>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</si>
  <si>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</si>
  <si>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</si>
  <si>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</si>
  <si>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</si>
  <si>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</si>
  <si>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</si>
  <si>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</si>
  <si>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</si>
  <si>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</si>
  <si>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</si>
  <si>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</si>
  <si>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</si>
  <si>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</si>
  <si>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</si>
  <si>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</si>
  <si>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</si>
  <si>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</si>
  <si>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</si>
  <si>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</si>
  <si>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</si>
  <si>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</si>
  <si>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</si>
  <si>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</si>
  <si>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</si>
  <si>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</si>
  <si>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</si>
  <si>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</si>
  <si>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</si>
  <si>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</si>
  <si>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</si>
  <si>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</si>
  <si>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</si>
  <si>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</si>
  <si>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</si>
  <si>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</si>
  <si>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</si>
  <si>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</si>
  <si>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</si>
  <si>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</si>
  <si>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</si>
  <si>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</si>
  <si>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</si>
  <si>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</si>
  <si>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</si>
  <si>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</si>
  <si>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</si>
  <si>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</si>
  <si>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</si>
  <si>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</si>
  <si>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</si>
  <si>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</si>
  <si>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</si>
  <si>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</si>
  <si>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</si>
  <si>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</si>
  <si>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</si>
  <si>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</si>
  <si>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</si>
  <si>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</si>
  <si>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</si>
  <si>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</si>
  <si>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</si>
  <si>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</si>
  <si>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</si>
  <si>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</si>
  <si>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</si>
  <si>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</si>
  <si>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</si>
  <si>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</si>
  <si>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</si>
  <si>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</si>
  <si>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</si>
  <si>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</si>
  <si>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</si>
  <si>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</si>
  <si>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</si>
  <si>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</si>
  <si>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</si>
  <si>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</si>
  <si>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</si>
  <si>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</si>
  <si>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</si>
  <si>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</si>
  <si>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</si>
  <si>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</si>
  <si>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</si>
  <si>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</si>
  <si>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</si>
  <si>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</si>
  <si>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</si>
  <si>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</si>
  <si>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</si>
  <si>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</si>
  <si>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</si>
  <si>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</si>
  <si>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</si>
  <si>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</si>
  <si>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</si>
  <si>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</si>
  <si>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</si>
  <si>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</si>
  <si>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</si>
  <si>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</si>
  <si>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</si>
  <si>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</si>
  <si>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</si>
  <si>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</si>
  <si>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</si>
  <si>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</si>
  <si>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</si>
  <si>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</si>
  <si>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</si>
  <si>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</si>
  <si>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</si>
  <si>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</si>
  <si>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</si>
  <si>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</si>
  <si>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</si>
  <si>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</si>
  <si>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</si>
  <si>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</si>
  <si>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</si>
  <si>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</si>
  <si>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</si>
  <si>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</si>
  <si>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</si>
  <si>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</si>
  <si>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</si>
  <si>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</si>
  <si>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</si>
  <si>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</si>
  <si>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</si>
  <si>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</si>
  <si>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</si>
  <si>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</si>
  <si>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</si>
  <si>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</si>
  <si>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</si>
  <si>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</si>
  <si>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</si>
  <si>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</si>
  <si>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</si>
  <si>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</si>
  <si>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</si>
  <si>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</si>
  <si>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</si>
  <si>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</si>
  <si>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</si>
  <si>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</si>
  <si>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</si>
  <si>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</si>
  <si>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</si>
  <si>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</si>
  <si>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</si>
  <si>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</si>
  <si>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</si>
  <si>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</si>
  <si>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</si>
  <si>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</si>
  <si>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</si>
  <si>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</si>
  <si>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</si>
  <si>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</si>
  <si>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</si>
  <si>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</si>
  <si>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</si>
  <si>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</si>
  <si>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</si>
  <si>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</si>
  <si>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</si>
  <si>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</si>
  <si>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</si>
  <si>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</si>
  <si>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</si>
  <si>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</si>
  <si>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</si>
  <si>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</si>
  <si>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</si>
  <si>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</si>
  <si>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</si>
  <si>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</si>
  <si>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</si>
  <si>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</si>
  <si>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</si>
  <si>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</si>
  <si>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</si>
  <si>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</si>
  <si>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</si>
  <si>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</si>
  <si>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</si>
  <si>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</si>
  <si>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</si>
  <si>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</si>
  <si>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</si>
  <si>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</si>
  <si>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</si>
  <si>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</si>
  <si>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</si>
  <si>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</si>
  <si>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</si>
  <si>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</si>
  <si>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</si>
  <si>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</si>
  <si>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</si>
  <si>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</si>
  <si>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</si>
  <si>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</si>
  <si>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</si>
  <si>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</si>
  <si>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</si>
  <si>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</si>
  <si>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</si>
  <si>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</si>
  <si>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</si>
  <si>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</si>
  <si>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</si>
  <si>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</si>
  <si>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</si>
  <si>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</si>
  <si>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</si>
  <si>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</si>
  <si>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</si>
  <si>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</si>
  <si>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</si>
  <si>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</si>
  <si>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</si>
  <si>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</si>
  <si>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</si>
  <si>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</si>
  <si>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</si>
  <si>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</si>
  <si>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</si>
  <si>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</si>
  <si>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</si>
  <si>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</si>
  <si>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</si>
  <si>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</si>
  <si>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</si>
  <si>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</si>
  <si>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</si>
  <si>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</si>
  <si>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</si>
  <si>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</si>
  <si>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</si>
  <si>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</si>
  <si>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</si>
  <si>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</si>
  <si>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</si>
  <si>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</si>
  <si>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</si>
  <si>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</si>
  <si>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</si>
  <si>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</si>
  <si>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</si>
  <si>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</si>
  <si>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</si>
  <si>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</si>
  <si>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</si>
  <si>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</si>
  <si>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</si>
  <si>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</si>
  <si>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</si>
  <si>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</si>
  <si>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</si>
  <si>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</si>
  <si>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</si>
  <si>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</si>
  <si>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</si>
  <si>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</si>
  <si>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</si>
  <si>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</si>
  <si>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</si>
  <si>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</si>
  <si>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</si>
  <si>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</si>
  <si>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</si>
  <si>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</si>
  <si>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</si>
  <si>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</si>
  <si>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</si>
  <si>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</si>
  <si>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</si>
  <si>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</si>
  <si>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</si>
  <si>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</si>
  <si>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</si>
  <si>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</si>
  <si>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</si>
  <si>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</si>
  <si>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</si>
  <si>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</si>
  <si>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</si>
  <si>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</si>
  <si>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</si>
  <si>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</si>
  <si>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</si>
  <si>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</si>
  <si>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</si>
  <si>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</si>
  <si>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</si>
  <si>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</si>
  <si>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</si>
  <si>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</si>
  <si>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</si>
  <si>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</si>
  <si>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</si>
  <si>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</si>
  <si>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</si>
  <si>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</si>
  <si>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</si>
  <si>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</si>
  <si>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</si>
  <si>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</si>
  <si>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</si>
  <si>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</si>
  <si>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</si>
  <si>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</si>
  <si>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</si>
  <si>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</si>
  <si>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</si>
  <si>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</si>
  <si>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</si>
  <si>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</si>
  <si>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</si>
  <si>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</si>
  <si>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</si>
  <si>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</si>
  <si>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</si>
  <si>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</si>
  <si>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</si>
  <si>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</si>
  <si>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</si>
  <si>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</si>
  <si>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</si>
  <si>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</si>
  <si>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</si>
  <si>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</si>
  <si>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</si>
  <si>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</si>
  <si>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</si>
  <si>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</si>
  <si>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</si>
  <si>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</si>
  <si>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</si>
  <si>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</si>
  <si>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</si>
  <si>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</si>
  <si>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</si>
  <si>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</si>
  <si>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</si>
  <si>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</si>
  <si>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</si>
  <si>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</si>
  <si>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</si>
  <si>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</si>
  <si>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</si>
  <si>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</si>
  <si>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</si>
  <si>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</si>
  <si>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</si>
  <si>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</si>
  <si>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</si>
  <si>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</si>
  <si>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</si>
  <si>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</si>
  <si>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</si>
  <si>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</si>
  <si>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</si>
  <si>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</si>
  <si>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</si>
  <si>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</si>
  <si>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</si>
  <si>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</si>
  <si>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</si>
  <si>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</si>
  <si>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</si>
  <si>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</si>
  <si>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</si>
  <si>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</si>
  <si>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</si>
  <si>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</si>
  <si>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</si>
  <si>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</si>
  <si>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</si>
  <si>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</si>
  <si>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</si>
  <si>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</si>
  <si>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</si>
  <si>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</si>
  <si>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</si>
  <si>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</si>
  <si>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</si>
  <si>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</si>
  <si>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</si>
  <si>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</si>
  <si>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</si>
  <si>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</si>
  <si>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</si>
  <si>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</si>
  <si>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</si>
  <si>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</si>
  <si>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</si>
  <si>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</si>
  <si>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</si>
  <si>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</si>
  <si>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</si>
  <si>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</si>
  <si>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</si>
  <si>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</si>
  <si>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</si>
  <si>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</si>
  <si>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</si>
  <si>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</si>
  <si>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</si>
  <si>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</si>
  <si>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</si>
  <si>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</si>
  <si>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</si>
  <si>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</si>
  <si>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</si>
  <si>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</si>
  <si>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</si>
  <si>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</si>
  <si>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</si>
  <si>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</si>
  <si>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</si>
  <si>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</si>
  <si>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</si>
  <si>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</si>
  <si>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</si>
  <si>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</si>
  <si>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</si>
  <si>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</si>
  <si>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</si>
  <si>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</si>
  <si>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</si>
  <si>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</si>
  <si>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</si>
  <si>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</si>
  <si>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</si>
  <si>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</si>
  <si>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</si>
  <si>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</si>
  <si>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</si>
  <si>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</si>
  <si>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</si>
  <si>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</si>
  <si>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</si>
  <si>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</si>
  <si>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</si>
  <si>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</si>
  <si>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</si>
  <si>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</si>
  <si>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</si>
  <si>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</si>
  <si>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</si>
  <si>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</si>
  <si>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</si>
  <si>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</si>
  <si>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</si>
  <si>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</si>
  <si>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</si>
  <si>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</si>
  <si>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</si>
  <si>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</si>
  <si>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</si>
  <si>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</si>
  <si>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</si>
  <si>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</si>
  <si>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</si>
  <si>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</si>
  <si>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</si>
  <si>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</si>
  <si>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</si>
  <si>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</si>
  <si>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</si>
  <si>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</si>
  <si>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</si>
  <si>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</si>
  <si>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</si>
  <si>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</si>
  <si>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</si>
  <si>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</si>
  <si>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</si>
  <si>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</si>
  <si>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</si>
  <si>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</si>
  <si>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</si>
  <si>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</si>
  <si>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</si>
  <si>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</si>
  <si>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</si>
  <si>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</si>
  <si>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</si>
  <si>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</si>
  <si>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</si>
  <si>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</si>
  <si>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</si>
  <si>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</si>
  <si>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</si>
  <si>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</si>
  <si>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</si>
  <si>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</si>
  <si>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</si>
  <si>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</si>
  <si>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</si>
  <si>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</si>
  <si>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</si>
  <si>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</si>
  <si>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</si>
  <si>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</si>
  <si>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</si>
  <si>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</si>
  <si>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</si>
  <si>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</si>
  <si>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</si>
  <si>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</si>
  <si>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</si>
  <si>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</si>
  <si>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</si>
  <si>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</si>
  <si>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</si>
  <si>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</si>
  <si>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</si>
  <si>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</si>
  <si>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</si>
  <si>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</si>
  <si>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</si>
  <si>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</si>
  <si>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</si>
  <si>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</si>
  <si>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</si>
  <si>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</si>
  <si>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</si>
  <si>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</si>
  <si>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</si>
  <si>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</si>
  <si>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</si>
  <si>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</si>
  <si>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</si>
  <si>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</si>
  <si>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</si>
  <si>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</si>
  <si>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</si>
  <si>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</si>
  <si>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</si>
  <si>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</si>
  <si>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</si>
  <si>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</si>
  <si>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</si>
  <si>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</si>
  <si>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</si>
  <si>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</si>
  <si>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</si>
  <si>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</si>
  <si>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</si>
  <si>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</si>
  <si>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</si>
  <si>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</si>
  <si>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</si>
  <si>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</si>
  <si>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</si>
  <si>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</si>
  <si>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</si>
  <si>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</si>
  <si>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</si>
  <si>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</si>
  <si>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</si>
  <si>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</si>
  <si>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</si>
  <si>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</si>
  <si>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</si>
  <si>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</si>
  <si>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</si>
  <si>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</si>
  <si>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</si>
  <si>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</si>
  <si>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</si>
  <si>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</si>
  <si>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</si>
  <si>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</si>
  <si>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</si>
  <si>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</si>
  <si>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</si>
  <si>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</si>
  <si>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</si>
  <si>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</si>
  <si>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</si>
  <si>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</si>
  <si>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</si>
  <si>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</si>
  <si>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</si>
  <si>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</si>
  <si>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</si>
  <si>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</si>
  <si>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</si>
  <si>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</si>
  <si>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</si>
  <si>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</si>
  <si>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</si>
  <si>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</si>
  <si>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</si>
  <si>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</si>
  <si>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</si>
  <si>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</si>
  <si>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</si>
  <si>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</si>
  <si>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</si>
  <si>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</si>
  <si>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</si>
  <si>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</si>
  <si>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</si>
  <si>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</si>
  <si>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</si>
  <si>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</si>
  <si>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</si>
  <si>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</si>
  <si>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</si>
  <si>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</si>
  <si>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</si>
  <si>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</si>
  <si>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</si>
  <si>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</si>
  <si>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</si>
  <si>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</si>
  <si>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</si>
  <si>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</si>
  <si>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</si>
  <si>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</si>
  <si>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</si>
  <si>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</si>
  <si>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</si>
  <si>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</si>
  <si>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</si>
  <si>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</si>
  <si>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</si>
  <si>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</si>
  <si>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</si>
  <si>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</si>
  <si>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</si>
  <si>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</si>
  <si>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</si>
  <si>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</si>
  <si>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</si>
  <si>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</si>
  <si>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</si>
  <si>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</si>
  <si>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</si>
  <si>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</si>
  <si>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</si>
  <si>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</si>
  <si>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</si>
  <si>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</si>
  <si>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</si>
  <si>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</si>
  <si>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</si>
  <si>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</si>
  <si>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</si>
  <si>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</si>
  <si>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</si>
  <si>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</si>
  <si>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</si>
  <si>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</si>
  <si>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</si>
  <si>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</si>
  <si>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</si>
  <si>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</si>
  <si>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</si>
  <si>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</si>
  <si>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</si>
  <si>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</si>
  <si>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</si>
  <si>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</si>
  <si>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</si>
  <si>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</si>
  <si>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</si>
  <si>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</si>
  <si>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</si>
  <si>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</si>
  <si>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</si>
  <si>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</si>
  <si>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</si>
  <si>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</si>
  <si>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</si>
  <si>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</si>
  <si>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</si>
  <si>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</si>
  <si>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</si>
  <si>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</si>
  <si>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</si>
  <si>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</si>
  <si>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</si>
  <si>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</si>
  <si>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</si>
  <si>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</si>
  <si>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</si>
  <si>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</si>
  <si>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</si>
  <si>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</si>
  <si>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</si>
  <si>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</si>
  <si>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</si>
  <si>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</si>
  <si>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</si>
  <si>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</si>
  <si>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</si>
  <si>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</si>
  <si>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</si>
  <si>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</si>
  <si>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</si>
  <si>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</si>
  <si>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</si>
  <si>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</si>
  <si>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</si>
  <si>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</si>
  <si>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</si>
  <si>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</si>
  <si>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</si>
  <si>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</si>
  <si>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</si>
  <si>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</si>
  <si>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</si>
  <si>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</si>
  <si>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</si>
  <si>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</si>
  <si>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</si>
  <si>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</si>
  <si>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</si>
  <si>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</si>
  <si>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</si>
  <si>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</si>
  <si>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</si>
  <si>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</si>
  <si>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</si>
  <si>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</si>
  <si>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</si>
  <si>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</si>
  <si>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</si>
  <si>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</si>
  <si>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</si>
  <si>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</si>
  <si>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</si>
  <si>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</si>
  <si>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</si>
  <si>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</si>
  <si>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</si>
  <si>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</si>
  <si>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</si>
  <si>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</si>
  <si>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</si>
  <si>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</si>
  <si>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</si>
  <si>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</si>
  <si>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</si>
  <si>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</si>
  <si>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</si>
  <si>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</si>
  <si>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</si>
  <si>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</si>
  <si>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</si>
  <si>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</si>
  <si>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</si>
  <si>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</si>
  <si>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</si>
  <si>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</si>
  <si>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</si>
  <si>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</si>
  <si>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</si>
  <si>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</si>
  <si>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</si>
  <si>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</si>
  <si>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</si>
  <si>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</si>
  <si>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</si>
  <si>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</si>
  <si>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</si>
  <si>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</si>
  <si>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</si>
  <si>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</si>
  <si>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</si>
  <si>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</si>
  <si>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</si>
  <si>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</si>
  <si>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</si>
  <si>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</si>
  <si>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</si>
  <si>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</si>
  <si>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</si>
  <si>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</si>
  <si>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</si>
  <si>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</si>
  <si>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</si>
  <si>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</si>
  <si>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</si>
  <si>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</si>
  <si>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</si>
  <si>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</si>
  <si>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</si>
  <si>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</si>
  <si>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</si>
  <si>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</si>
  <si>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</si>
  <si>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</si>
  <si>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</si>
  <si>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</si>
  <si>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</si>
  <si>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</si>
  <si>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</si>
  <si>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</si>
  <si>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</si>
  <si>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</si>
  <si>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</si>
  <si>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</si>
  <si>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</si>
  <si>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</si>
  <si>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</si>
  <si>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</si>
  <si>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</si>
  <si>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</si>
  <si>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</si>
  <si>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</si>
  <si>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</si>
  <si>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</si>
  <si>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</si>
  <si>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</si>
  <si>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</si>
  <si>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</si>
  <si>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</si>
  <si>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</si>
  <si>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</si>
  <si>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</si>
  <si>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</si>
  <si>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</si>
  <si>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</si>
  <si>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</si>
  <si>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</si>
  <si>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</si>
  <si>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</si>
  <si>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</si>
  <si>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</si>
  <si>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</si>
  <si>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</si>
  <si>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</si>
  <si>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</si>
  <si>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</si>
  <si>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</si>
  <si>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</si>
  <si>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</si>
  <si>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</si>
  <si>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</si>
  <si>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</si>
  <si>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</si>
  <si>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</si>
  <si>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</si>
  <si>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</si>
  <si>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</si>
  <si>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</si>
  <si>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</si>
  <si>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</si>
  <si>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</si>
  <si>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</si>
  <si>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</si>
  <si>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</si>
  <si>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</si>
  <si>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</si>
  <si>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</si>
  <si>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</si>
  <si>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</si>
  <si>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</si>
  <si>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</si>
  <si>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</si>
  <si>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</si>
  <si>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</si>
  <si>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</si>
  <si>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</si>
  <si>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</si>
  <si>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</si>
  <si>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</si>
  <si>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</si>
  <si>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</si>
  <si>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</si>
  <si>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</si>
  <si>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</si>
  <si>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</si>
  <si>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</si>
  <si>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</si>
  <si>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</si>
  <si>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</si>
  <si>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</si>
  <si>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</si>
  <si>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</si>
  <si>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</si>
  <si>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</si>
  <si>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</si>
  <si>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</si>
  <si>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</si>
  <si>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</si>
  <si>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</si>
  <si>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</si>
  <si>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</si>
  <si>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</si>
  <si>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</si>
  <si>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</si>
  <si>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</si>
  <si>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</si>
  <si>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</si>
  <si>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</si>
  <si>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</si>
  <si>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</si>
  <si>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</si>
  <si>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</si>
  <si>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</si>
  <si>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</si>
  <si>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</si>
  <si>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</si>
  <si>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</si>
  <si>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</si>
  <si>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</si>
  <si>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</si>
  <si>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</si>
  <si>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</si>
  <si>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</si>
  <si>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</si>
  <si>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</si>
  <si>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</si>
  <si>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</si>
  <si>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</si>
  <si>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</si>
  <si>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</si>
  <si>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</si>
  <si>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</si>
  <si>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</si>
  <si>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</si>
  <si>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</si>
  <si>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</si>
  <si>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</si>
  <si>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</si>
  <si>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</si>
  <si>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</si>
  <si>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</si>
  <si>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</si>
  <si>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</si>
  <si>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</si>
  <si>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</si>
  <si>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</si>
  <si>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</si>
  <si>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</si>
  <si>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</si>
  <si>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</si>
  <si>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</si>
  <si>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</si>
  <si>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</si>
  <si>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</si>
  <si>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</si>
  <si>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</si>
  <si>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</si>
  <si>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</si>
  <si>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</si>
  <si>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</si>
  <si>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</si>
  <si>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</si>
  <si>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</si>
  <si>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</si>
  <si>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</si>
  <si>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</si>
  <si>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</si>
  <si>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</si>
  <si>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</si>
  <si>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</si>
  <si>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</si>
  <si>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</si>
  <si>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</si>
  <si>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</si>
  <si>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</si>
  <si>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</si>
  <si>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</si>
  <si>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</si>
  <si>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</si>
  <si>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</si>
  <si>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</si>
  <si>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</si>
  <si>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</si>
  <si>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</si>
  <si>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</si>
  <si>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</si>
  <si>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</si>
  <si>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</si>
  <si>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</si>
  <si>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</si>
  <si>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</si>
  <si>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</si>
  <si>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</si>
  <si>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</si>
  <si>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</si>
  <si>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</si>
  <si>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</si>
  <si>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</si>
  <si>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</si>
  <si>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</si>
  <si>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</si>
  <si>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</si>
  <si>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</si>
  <si>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</si>
  <si>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</si>
  <si>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</si>
  <si>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</si>
  <si>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</si>
  <si>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</si>
  <si>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</si>
  <si>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</si>
  <si>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</si>
  <si>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</si>
  <si>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</si>
  <si>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</si>
  <si>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</si>
  <si>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</si>
  <si>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</si>
  <si>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</si>
  <si>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</si>
  <si>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</si>
  <si>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</si>
  <si>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</si>
  <si>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</si>
  <si>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</si>
  <si>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</si>
  <si>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</si>
  <si>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</si>
  <si>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</si>
  <si>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</si>
  <si>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</si>
  <si>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</si>
  <si>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</si>
  <si>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</si>
  <si>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</si>
  <si>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</si>
  <si>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</si>
  <si>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</si>
  <si>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</si>
  <si>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</si>
  <si>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</si>
  <si>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</si>
  <si>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</si>
  <si>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</si>
  <si>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</si>
  <si>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</si>
  <si>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</si>
  <si>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</si>
  <si>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</si>
  <si>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</si>
  <si>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</si>
  <si>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</si>
  <si>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</si>
  <si>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</si>
  <si>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</si>
  <si>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</si>
  <si>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</si>
  <si>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</si>
  <si>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</si>
  <si>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</si>
  <si>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</si>
  <si>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</si>
  <si>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</si>
  <si>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</si>
  <si>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</si>
  <si>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</si>
  <si>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</si>
  <si>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</si>
  <si>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</si>
  <si>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</si>
  <si>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</si>
  <si>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</si>
  <si>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</si>
  <si>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</si>
  <si>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</si>
  <si>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</si>
  <si>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</si>
  <si>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</si>
  <si>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</si>
  <si>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</si>
  <si>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</si>
  <si>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</si>
  <si>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</si>
  <si>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</si>
  <si>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</si>
  <si>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</si>
  <si>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</si>
  <si>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</si>
  <si>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</si>
  <si>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</si>
  <si>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</si>
  <si>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</si>
  <si>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</si>
  <si>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</si>
  <si>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</si>
  <si>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</si>
  <si>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</si>
  <si>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</si>
  <si>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</si>
  <si>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</si>
  <si>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</si>
  <si>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</si>
  <si>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</si>
  <si>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</si>
  <si>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</si>
  <si>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</si>
  <si>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</si>
  <si>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</si>
  <si>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</si>
  <si>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</si>
  <si>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</si>
  <si>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</si>
  <si>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</si>
  <si>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</si>
  <si>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</si>
  <si>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</si>
  <si>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</si>
  <si>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</si>
  <si>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</si>
  <si>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</si>
  <si>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</si>
  <si>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</si>
  <si>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</si>
  <si>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</si>
  <si>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</si>
  <si>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</si>
  <si>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</si>
  <si>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</si>
  <si>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</si>
  <si>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</si>
  <si>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</si>
  <si>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</si>
  <si>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</si>
  <si>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</si>
  <si>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</si>
  <si>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</si>
  <si>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</si>
  <si>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</si>
  <si>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</si>
  <si>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</si>
  <si>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</si>
  <si>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</si>
  <si>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</si>
  <si>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</si>
  <si>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</si>
  <si>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</si>
  <si>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</si>
  <si>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</si>
  <si>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</si>
  <si>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</si>
  <si>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</si>
  <si>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</si>
  <si>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</si>
  <si>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</si>
  <si>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</si>
  <si>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</si>
  <si>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</si>
  <si>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</si>
  <si>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</si>
  <si>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</si>
  <si>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</si>
  <si>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</si>
  <si>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</si>
  <si>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</si>
  <si>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</si>
  <si>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</si>
  <si>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</si>
  <si>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</si>
  <si>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</si>
  <si>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</si>
  <si>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</si>
  <si>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</si>
  <si>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</si>
  <si>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</si>
  <si>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</si>
  <si>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</si>
  <si>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</si>
  <si>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</si>
  <si>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</si>
  <si>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</si>
  <si>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</si>
  <si>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</si>
  <si>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</si>
  <si>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</si>
  <si>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</si>
  <si>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</si>
  <si>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</si>
  <si>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</si>
  <si>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</si>
  <si>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</si>
  <si>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</si>
  <si>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</si>
  <si>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</si>
  <si>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</si>
  <si>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</si>
  <si>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</si>
  <si>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</si>
  <si>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</si>
  <si>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</si>
  <si>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</si>
  <si>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</si>
  <si>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</si>
  <si>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</si>
  <si>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</si>
  <si>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</si>
  <si>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</si>
  <si>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</si>
  <si>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</si>
  <si>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</si>
  <si>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</si>
  <si>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</si>
  <si>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</si>
  <si>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</si>
  <si>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</si>
  <si>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</si>
  <si>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</si>
  <si>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</si>
  <si>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</si>
  <si>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</si>
  <si>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</si>
  <si>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</si>
  <si>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</si>
  <si>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</si>
  <si>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</si>
  <si>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</si>
  <si>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</si>
  <si>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</si>
  <si>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</si>
  <si>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</si>
  <si>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</si>
  <si>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</si>
  <si>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</si>
  <si>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</si>
  <si>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</si>
  <si>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</si>
  <si>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</si>
  <si>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</si>
  <si>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</si>
  <si>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</si>
  <si>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</si>
  <si>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</si>
  <si>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</si>
  <si>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</si>
  <si>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</si>
  <si>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</si>
  <si>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</si>
  <si>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</si>
  <si>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</si>
  <si>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</si>
  <si>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</si>
  <si>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</si>
  <si>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</si>
  <si>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</si>
  <si>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</si>
  <si>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</si>
  <si>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</si>
  <si>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</si>
  <si>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</si>
  <si>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</si>
  <si>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</si>
  <si>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</si>
  <si>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</si>
  <si>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</si>
  <si>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</si>
  <si>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</si>
  <si>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</si>
  <si>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</si>
  <si>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</si>
  <si>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</si>
  <si>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</si>
  <si>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</si>
  <si>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</si>
  <si>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</si>
  <si>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</si>
  <si>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</si>
  <si>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</si>
  <si>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</si>
  <si>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</si>
  <si>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</si>
  <si>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</si>
  <si>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</si>
  <si>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</si>
  <si>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</si>
  <si>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</si>
  <si>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</si>
  <si>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</si>
  <si>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</si>
  <si>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</si>
  <si>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</si>
  <si>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</si>
  <si>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</si>
  <si>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</si>
  <si>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</si>
  <si>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</si>
  <si>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</si>
  <si>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</si>
  <si>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</si>
  <si>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</si>
  <si>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</si>
  <si>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</si>
  <si>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</si>
  <si>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</si>
  <si>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</si>
  <si>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</si>
  <si>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</si>
  <si>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</si>
  <si>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</si>
  <si>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</si>
  <si>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</si>
  <si>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</si>
  <si>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</si>
  <si>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</si>
  <si>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</si>
  <si>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</si>
  <si>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</si>
  <si>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</si>
  <si>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</si>
  <si>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</si>
  <si>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</si>
  <si>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</si>
  <si>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</si>
  <si>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</si>
  <si>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</si>
  <si>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</si>
  <si>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</si>
  <si>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</si>
  <si>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</si>
  <si>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</si>
  <si>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</si>
  <si>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</si>
  <si>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</si>
  <si>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</si>
  <si>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</si>
  <si>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</si>
  <si>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</si>
  <si>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</si>
  <si>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</si>
  <si>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</si>
  <si>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</si>
  <si>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</si>
  <si>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</si>
  <si>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</si>
  <si>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</si>
  <si>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</si>
  <si>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</si>
  <si>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</si>
  <si>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</si>
  <si>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</si>
  <si>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</si>
  <si>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</si>
  <si>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</si>
  <si>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</si>
  <si>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</si>
  <si>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</si>
  <si>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</si>
  <si>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</si>
  <si>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</si>
  <si>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</si>
  <si>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</si>
  <si>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</si>
  <si>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</si>
  <si>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</si>
  <si>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</si>
  <si>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</si>
  <si>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</si>
  <si>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</si>
  <si>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</si>
  <si>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</si>
  <si>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</si>
  <si>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</si>
  <si>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</si>
  <si>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</si>
  <si>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</si>
  <si>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</si>
  <si>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</si>
  <si>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</si>
  <si>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</si>
  <si>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</si>
  <si>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</si>
  <si>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</si>
  <si>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</si>
  <si>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</si>
  <si>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</si>
  <si>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</si>
  <si>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</si>
  <si>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</si>
  <si>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</si>
  <si>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</si>
  <si>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</si>
  <si>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</si>
  <si>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</si>
  <si>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</si>
  <si>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</si>
  <si>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</si>
  <si>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</si>
  <si>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</si>
  <si>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</si>
  <si>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</si>
  <si>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</si>
  <si>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</si>
  <si>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</si>
  <si>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</si>
  <si>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</si>
  <si>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</si>
  <si>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</si>
  <si>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</si>
  <si>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</si>
  <si>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</si>
  <si>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</si>
  <si>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</si>
  <si>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</si>
  <si>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</si>
  <si>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</si>
  <si>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</si>
  <si>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</si>
  <si>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</si>
  <si>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</si>
  <si>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</si>
  <si>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</si>
  <si>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</si>
  <si>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</si>
  <si>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</si>
  <si>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</si>
  <si>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</si>
  <si>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</si>
  <si>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</si>
  <si>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</si>
  <si>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</si>
  <si>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</si>
  <si>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</si>
  <si>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</si>
  <si>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</si>
  <si>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</si>
  <si>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</si>
  <si>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</si>
  <si>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</si>
  <si>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</si>
  <si>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</si>
  <si>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</si>
  <si>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</si>
  <si>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</si>
  <si>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</si>
  <si>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</si>
  <si>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</si>
  <si>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</si>
  <si>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</si>
  <si>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</si>
  <si>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</si>
  <si>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</si>
  <si>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</si>
  <si>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</si>
  <si>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</si>
  <si>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</si>
  <si>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</si>
  <si>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</si>
  <si>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</si>
  <si>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</si>
  <si>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</si>
  <si>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</si>
  <si>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</si>
  <si>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</si>
  <si>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</si>
  <si>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</si>
  <si>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</si>
  <si>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</si>
  <si>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</si>
  <si>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</si>
  <si>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</si>
  <si>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</si>
  <si>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</si>
  <si>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</si>
  <si>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</si>
  <si>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</si>
  <si>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</si>
  <si>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</si>
  <si>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</si>
  <si>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</si>
  <si>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</si>
  <si>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</si>
  <si>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</si>
  <si>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</si>
  <si>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</si>
  <si>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</si>
  <si>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</si>
  <si>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</si>
  <si>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</si>
  <si>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</si>
  <si>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</si>
  <si>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</si>
  <si>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</si>
  <si>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</si>
  <si>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</si>
  <si>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</si>
  <si>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</si>
  <si>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</si>
  <si>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</si>
  <si>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</si>
  <si>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</si>
  <si>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</si>
  <si>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</si>
  <si>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</si>
  <si>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</si>
  <si>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</si>
  <si>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</si>
  <si>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</si>
  <si>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</si>
  <si>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</si>
  <si>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</si>
  <si>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</si>
  <si>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</si>
  <si>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</si>
  <si>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</si>
  <si>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</si>
  <si>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</si>
  <si>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</si>
  <si>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</si>
  <si>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</si>
  <si>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</si>
  <si>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</si>
  <si>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</si>
  <si>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</si>
  <si>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</si>
  <si>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</si>
  <si>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</si>
  <si>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</si>
  <si>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</si>
  <si>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</si>
  <si>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</si>
  <si>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</si>
  <si>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</si>
  <si>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</si>
  <si>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</si>
  <si>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</si>
  <si>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</si>
  <si>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</si>
  <si>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</si>
  <si>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</si>
  <si>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</si>
  <si>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</si>
  <si>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</si>
  <si>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</si>
  <si>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</si>
  <si>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</si>
  <si>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</si>
  <si>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</si>
  <si>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</si>
  <si>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</si>
  <si>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</si>
  <si>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</si>
  <si>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</si>
  <si>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</si>
  <si>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</si>
  <si>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</si>
  <si>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</si>
  <si>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</si>
  <si>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</si>
  <si>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</si>
  <si>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</si>
  <si>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</si>
  <si>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</si>
  <si>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</si>
  <si>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</si>
  <si>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</si>
  <si>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</si>
  <si>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</si>
  <si>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</si>
  <si>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</si>
  <si>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</si>
  <si>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</si>
  <si>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</si>
  <si>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</si>
  <si>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</si>
  <si>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</si>
  <si>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</si>
  <si>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</si>
  <si>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</si>
  <si>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</si>
  <si>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</si>
  <si>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</si>
  <si>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</si>
  <si>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</si>
  <si>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</si>
  <si>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</si>
  <si>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</si>
  <si>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</si>
  <si>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</si>
  <si>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</si>
  <si>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</si>
  <si>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</si>
  <si>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</si>
  <si>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</si>
  <si>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</si>
  <si>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</si>
  <si>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</si>
  <si>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</si>
  <si>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</si>
  <si>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</si>
  <si>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</si>
  <si>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</si>
  <si>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</si>
  <si>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</si>
  <si>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</si>
  <si>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</si>
  <si>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</si>
  <si>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</si>
  <si>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</si>
  <si>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</si>
  <si>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</si>
  <si>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</si>
  <si>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</si>
  <si>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</si>
  <si>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</si>
  <si>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</si>
  <si>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</si>
  <si>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</si>
  <si>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</si>
  <si>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</si>
  <si>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</si>
  <si>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</si>
  <si>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</si>
  <si>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</si>
  <si>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</si>
  <si>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</si>
  <si>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</si>
  <si>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</si>
  <si>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</si>
  <si>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</si>
  <si>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</si>
  <si>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</si>
  <si>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</si>
  <si>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</si>
  <si>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</si>
  <si>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</si>
  <si>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</si>
  <si>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</si>
  <si>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</si>
  <si>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</si>
  <si>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</si>
  <si>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</si>
  <si>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</si>
  <si>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</si>
  <si>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</si>
  <si>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</si>
  <si>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</si>
  <si>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</si>
  <si>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</si>
  <si>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</si>
  <si>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</si>
  <si>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</si>
  <si>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</si>
  <si>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</si>
  <si>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</si>
  <si>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</si>
  <si>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</si>
  <si>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</si>
  <si>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</si>
  <si>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</si>
  <si>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</si>
  <si>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</si>
  <si>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</si>
  <si>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</si>
  <si>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</si>
  <si>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</si>
  <si>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</si>
  <si>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</si>
  <si>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</si>
  <si>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</si>
  <si>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</si>
  <si>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</si>
  <si>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</si>
  <si>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</si>
  <si>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</si>
  <si>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</si>
  <si>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</si>
  <si>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</si>
  <si>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</si>
  <si>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</si>
  <si>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</si>
  <si>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</si>
  <si>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</si>
  <si>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</si>
  <si>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</si>
  <si>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</si>
  <si>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</si>
  <si>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</si>
  <si>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</si>
  <si>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</si>
  <si>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</si>
  <si>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</si>
  <si>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</si>
  <si>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</si>
  <si>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</si>
  <si>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</si>
  <si>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</si>
  <si>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</si>
  <si>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</si>
  <si>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</si>
  <si>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</si>
  <si>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</si>
  <si>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</si>
  <si>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</si>
  <si>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</si>
  <si>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</si>
  <si>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</si>
  <si>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</si>
  <si>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</si>
  <si>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</si>
  <si>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</si>
  <si>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</si>
  <si>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</si>
  <si>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</si>
  <si>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</si>
  <si>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</si>
  <si>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</si>
  <si>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</si>
  <si>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</si>
  <si>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</si>
  <si>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</si>
  <si>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</si>
  <si>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</si>
  <si>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</si>
  <si>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</si>
  <si>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</si>
  <si>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</si>
  <si>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</si>
  <si>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</si>
  <si>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</si>
  <si>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</si>
  <si>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</si>
  <si>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</si>
  <si>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</si>
  <si>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</si>
  <si>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</si>
  <si>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</si>
  <si>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</si>
  <si>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</si>
  <si>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</si>
  <si>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</si>
  <si>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</si>
  <si>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</si>
  <si>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</si>
  <si>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</si>
  <si>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</si>
  <si>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</si>
  <si>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</si>
  <si>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</si>
  <si>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</si>
  <si>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</si>
  <si>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</si>
  <si>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</si>
  <si>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</si>
  <si>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</si>
  <si>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</si>
  <si>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</si>
  <si>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</si>
  <si>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</si>
  <si>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</si>
  <si>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</si>
  <si>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</si>
  <si>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</si>
  <si>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</si>
  <si>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</si>
  <si>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</si>
  <si>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</si>
  <si>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</si>
  <si>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</si>
  <si>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</si>
  <si>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</si>
  <si>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</si>
  <si>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</si>
  <si>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</si>
  <si>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</si>
  <si>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</si>
  <si>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</si>
  <si>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</si>
  <si>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</si>
  <si>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</si>
  <si>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</si>
  <si>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</si>
  <si>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</si>
  <si>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</si>
  <si>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</si>
  <si>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</si>
  <si>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</si>
  <si>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</si>
  <si>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</si>
  <si>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</si>
  <si>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</si>
  <si>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</si>
  <si>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</si>
  <si>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</si>
  <si>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</si>
  <si>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</si>
  <si>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</si>
  <si>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</si>
  <si>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</si>
  <si>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</si>
  <si>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</si>
  <si>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</si>
  <si>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</si>
  <si>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</si>
  <si>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</si>
  <si>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</si>
  <si>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</si>
  <si>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</si>
  <si>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</si>
  <si>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</si>
  <si>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</si>
  <si>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</si>
  <si>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</si>
  <si>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</si>
  <si>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</si>
  <si>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</si>
  <si>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</si>
  <si>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</si>
  <si>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</si>
  <si>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</si>
  <si>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</si>
  <si>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</si>
  <si>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</si>
  <si>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</si>
  <si>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</si>
  <si>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</si>
  <si>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</si>
  <si>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</si>
  <si>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</si>
  <si>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</si>
  <si>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</si>
  <si>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</si>
  <si>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</si>
  <si>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</si>
  <si>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</si>
  <si>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</si>
  <si>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</si>
  <si>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</si>
  <si>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</si>
  <si>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</si>
  <si>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</si>
  <si>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</si>
  <si>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</si>
  <si>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</si>
  <si>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</si>
  <si>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</si>
  <si>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</si>
  <si>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</si>
  <si>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</si>
  <si>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</si>
  <si>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</si>
  <si>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</si>
  <si>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</si>
  <si>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</si>
  <si>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</si>
  <si>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</si>
  <si>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</si>
  <si>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</si>
  <si>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</si>
  <si>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</si>
  <si>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</si>
  <si>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</si>
  <si>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</si>
  <si>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</si>
  <si>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</si>
  <si>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</si>
  <si>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</si>
  <si>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</si>
  <si>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</si>
  <si>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</si>
  <si>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</si>
  <si>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</si>
  <si>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</si>
  <si>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</si>
  <si>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</si>
  <si>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</si>
  <si>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</si>
  <si>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</si>
  <si>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</si>
  <si>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</si>
  <si>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</si>
  <si>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</si>
  <si>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</si>
  <si>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</si>
  <si>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</si>
  <si>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</si>
  <si>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</si>
  <si>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</si>
  <si>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</si>
  <si>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</si>
  <si>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</si>
  <si>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</si>
  <si>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</si>
  <si>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</si>
  <si>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</si>
  <si>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</si>
  <si>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</si>
  <si>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</si>
  <si>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</si>
  <si>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</si>
  <si>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</si>
  <si>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</si>
  <si>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</si>
  <si>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</si>
  <si>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</si>
  <si>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</si>
  <si>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</si>
  <si>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</si>
  <si>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</si>
  <si>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</si>
  <si>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</si>
  <si>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</si>
  <si>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</si>
  <si>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</si>
  <si>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</si>
  <si>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</si>
  <si>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</si>
  <si>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</si>
  <si>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</si>
  <si>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</si>
  <si>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</si>
  <si>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</si>
  <si>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</si>
  <si>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</si>
  <si>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</si>
  <si>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</si>
  <si>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</si>
  <si>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</si>
  <si>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</si>
  <si>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</si>
  <si>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</si>
  <si>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</si>
  <si>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</si>
  <si>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</si>
  <si>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</si>
  <si>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</si>
  <si>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</si>
  <si>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</si>
  <si>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</si>
  <si>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</si>
  <si>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</si>
  <si>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</si>
  <si>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</si>
  <si>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</si>
  <si>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</si>
  <si>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</si>
  <si>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</si>
  <si>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</si>
  <si>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</si>
  <si>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</si>
  <si>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</si>
  <si>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</si>
  <si>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</si>
  <si>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</si>
  <si>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</si>
  <si>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</si>
  <si>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</si>
  <si>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</si>
  <si>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</si>
  <si>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</si>
  <si>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</si>
  <si>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</si>
  <si>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</si>
  <si>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</si>
  <si>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</si>
  <si>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</si>
  <si>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</si>
  <si>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</si>
  <si>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</si>
  <si>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</si>
  <si>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</si>
  <si>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</si>
  <si>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</si>
  <si>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</si>
  <si>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</si>
  <si>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</si>
  <si>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</si>
  <si>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</si>
  <si>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</si>
  <si>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</si>
  <si>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</si>
  <si>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</si>
  <si>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</si>
  <si>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</si>
  <si>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</si>
  <si>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</si>
  <si>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</si>
  <si>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</si>
  <si>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</si>
  <si>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</si>
  <si>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</si>
  <si>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</si>
  <si>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</si>
  <si>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</si>
  <si>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</si>
  <si>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</si>
  <si>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</si>
  <si>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</si>
  <si>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</si>
  <si>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</si>
  <si>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</si>
  <si>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</si>
  <si>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</si>
  <si>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</si>
  <si>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</si>
  <si>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</si>
  <si>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</si>
  <si>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</si>
  <si>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</si>
  <si>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</si>
  <si>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</si>
  <si>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</si>
  <si>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</si>
  <si>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</si>
  <si>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</si>
  <si>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</si>
  <si>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</si>
  <si>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</si>
  <si>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</si>
  <si>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</si>
  <si>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</si>
  <si>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</si>
  <si>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</si>
  <si>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</si>
  <si>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</si>
  <si>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</si>
  <si>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</si>
  <si>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</si>
  <si>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</si>
  <si>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</si>
  <si>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</si>
  <si>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</si>
  <si>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</si>
  <si>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</si>
  <si>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</si>
  <si>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</si>
  <si>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</si>
  <si>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</si>
  <si>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</si>
  <si>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</si>
  <si>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</si>
  <si>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</si>
  <si>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</si>
  <si>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</si>
  <si>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</si>
  <si>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</si>
  <si>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</si>
  <si>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</si>
  <si>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</si>
  <si>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</si>
  <si>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</si>
  <si>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</si>
  <si>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</si>
  <si>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</si>
  <si>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</si>
  <si>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</si>
  <si>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</si>
  <si>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</si>
  <si>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</si>
  <si>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</si>
  <si>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</si>
  <si>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</si>
  <si>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</si>
  <si>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</si>
  <si>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</si>
  <si>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</si>
  <si>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</si>
  <si>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</si>
  <si>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</si>
  <si>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</si>
  <si>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</si>
  <si>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</si>
  <si>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</si>
  <si>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</si>
  <si>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</si>
  <si>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</si>
  <si>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</si>
  <si>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</si>
  <si>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</si>
  <si>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</si>
  <si>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</si>
  <si>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</si>
  <si>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</si>
  <si>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</si>
  <si>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</si>
  <si>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</si>
  <si>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</si>
  <si>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</si>
  <si>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</si>
  <si>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</si>
  <si>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</si>
  <si>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</si>
  <si>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</si>
  <si>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</si>
  <si>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</si>
  <si>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</si>
  <si>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</si>
  <si>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</si>
  <si>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</si>
  <si>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</si>
  <si>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</si>
  <si>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</si>
  <si>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</si>
  <si>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</si>
  <si>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</si>
  <si>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</si>
  <si>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</si>
  <si>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</si>
  <si>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</si>
  <si>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</si>
  <si>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</si>
  <si>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</si>
  <si>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</si>
  <si>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</si>
  <si>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</si>
  <si>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</si>
  <si>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</si>
  <si>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</si>
  <si>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</si>
  <si>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</si>
  <si>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</si>
  <si>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</si>
  <si>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</si>
  <si>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</si>
  <si>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</si>
  <si>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</si>
  <si>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</si>
  <si>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</si>
  <si>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</si>
  <si>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</si>
  <si>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</si>
  <si>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</si>
  <si>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</si>
  <si>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</si>
  <si>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</si>
  <si>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</si>
  <si>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</si>
  <si>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</si>
  <si>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</si>
  <si>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</si>
  <si>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</si>
  <si>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</si>
  <si>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</si>
  <si>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</si>
  <si>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</si>
  <si>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</si>
  <si>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</si>
  <si>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</si>
  <si>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</si>
  <si>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</si>
  <si>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</si>
  <si>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</si>
  <si>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</si>
  <si>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</si>
  <si>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</si>
  <si>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</si>
  <si>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</si>
  <si>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</si>
  <si>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</si>
  <si>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</si>
  <si>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</si>
  <si>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</si>
  <si>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</si>
  <si>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</si>
  <si>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</si>
  <si>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</si>
  <si>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</si>
  <si>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</si>
  <si>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</si>
  <si>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</si>
  <si>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</si>
  <si>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</si>
  <si>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</si>
  <si>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</si>
  <si>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</si>
  <si>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</si>
  <si>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</si>
  <si>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</si>
  <si>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</si>
  <si>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</si>
  <si>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</si>
  <si>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</si>
  <si>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</si>
  <si>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</si>
  <si>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</si>
  <si>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</si>
  <si>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</si>
  <si>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</si>
  <si>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</si>
  <si>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</si>
  <si>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</si>
  <si>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</si>
  <si>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</si>
  <si>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</si>
  <si>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</si>
  <si>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</si>
  <si>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</si>
  <si>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</si>
  <si>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</si>
  <si>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</si>
  <si>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</si>
  <si>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</si>
  <si>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</si>
  <si>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</si>
  <si>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</si>
  <si>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</si>
  <si>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</si>
  <si>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</si>
  <si>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</si>
  <si>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</si>
  <si>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</si>
  <si>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</si>
  <si>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</si>
  <si>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</si>
  <si>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</si>
  <si>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</si>
  <si>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</si>
  <si>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</si>
  <si>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</si>
  <si>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</si>
  <si>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</si>
  <si>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</si>
  <si>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</si>
  <si>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</si>
  <si>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</si>
  <si>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</si>
  <si>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</si>
  <si>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</si>
  <si>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</si>
  <si>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</si>
  <si>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</si>
  <si>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</si>
  <si>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</si>
  <si>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</si>
  <si>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</si>
  <si>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</si>
  <si>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</si>
  <si>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</si>
  <si>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</si>
  <si>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</si>
  <si>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</si>
  <si>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</si>
  <si>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</si>
  <si>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</si>
  <si>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</si>
  <si>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</si>
  <si>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</si>
  <si>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</si>
  <si>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</si>
  <si>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</si>
  <si>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</si>
  <si>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</si>
  <si>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</si>
  <si>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</si>
  <si>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</si>
  <si>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</si>
  <si>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</si>
  <si>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</si>
  <si>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</si>
  <si>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</si>
  <si>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</si>
  <si>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</si>
  <si>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</si>
  <si>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</si>
  <si>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</si>
  <si>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</si>
  <si>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</si>
  <si>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</si>
  <si>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</si>
  <si>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</si>
  <si>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</si>
  <si>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</si>
  <si>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</si>
  <si>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</si>
  <si>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</si>
  <si>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</si>
  <si>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</si>
  <si>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</si>
  <si>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</si>
  <si>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</si>
  <si>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</si>
  <si>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</si>
  <si>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</si>
  <si>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</si>
  <si>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</si>
  <si>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</si>
  <si>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</si>
  <si>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</si>
  <si>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</si>
  <si>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</si>
  <si>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</si>
  <si>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</si>
  <si>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</si>
  <si>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</si>
  <si>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</si>
  <si>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</si>
  <si>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</si>
  <si>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</si>
  <si>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</si>
  <si>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</si>
  <si>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</si>
  <si>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</si>
  <si>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</si>
  <si>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</si>
  <si>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</si>
  <si>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</si>
  <si>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</si>
  <si>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</si>
  <si>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</si>
  <si>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</si>
  <si>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</si>
  <si>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</si>
  <si>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</si>
  <si>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</si>
  <si>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</si>
  <si>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</si>
  <si>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</si>
  <si>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</si>
  <si>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</si>
  <si>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</si>
  <si>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</si>
  <si>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</si>
  <si>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</si>
  <si>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</si>
  <si>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</si>
  <si>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</si>
  <si>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</si>
  <si>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</si>
  <si>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</si>
  <si>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</si>
  <si>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</si>
  <si>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</si>
  <si>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</si>
  <si>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</si>
  <si>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</si>
  <si>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</si>
  <si>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</si>
  <si>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</si>
  <si>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</si>
  <si>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</si>
  <si>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</si>
  <si>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</si>
  <si>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</si>
  <si>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</si>
  <si>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</si>
  <si>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</si>
  <si>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</si>
  <si>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</si>
  <si>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</si>
  <si>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</si>
  <si>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</si>
  <si>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</si>
  <si>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</si>
  <si>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</si>
  <si>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</si>
  <si>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</si>
  <si>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</si>
  <si>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</si>
  <si>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</si>
  <si>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</si>
  <si>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</si>
  <si>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</si>
  <si>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</si>
  <si>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</si>
  <si>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</si>
  <si>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</si>
  <si>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</si>
  <si>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</si>
  <si>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</si>
  <si>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</si>
  <si>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</si>
  <si>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</si>
  <si>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</si>
  <si>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</si>
  <si>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</si>
  <si>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</si>
  <si>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</si>
  <si>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</si>
  <si>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</si>
  <si>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</si>
  <si>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</si>
  <si>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</si>
  <si>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</si>
  <si>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</si>
  <si>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</si>
  <si>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</si>
  <si>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</si>
  <si>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</si>
  <si>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</si>
  <si>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</si>
  <si>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</si>
  <si>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</si>
  <si>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</si>
  <si>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</si>
  <si>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</si>
  <si>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</si>
  <si>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</si>
  <si>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</si>
  <si>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</si>
  <si>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</si>
  <si>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</si>
  <si>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</si>
  <si>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</si>
  <si>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</si>
  <si>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</si>
  <si>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</si>
  <si>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</si>
  <si>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</si>
  <si>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</si>
  <si>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</si>
  <si>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</si>
  <si>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</si>
  <si>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</si>
  <si>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</si>
  <si>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</si>
  <si>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</si>
  <si>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</si>
  <si>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</si>
  <si>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</si>
  <si>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</si>
  <si>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</si>
  <si>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</si>
  <si>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</si>
  <si>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</si>
  <si>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</si>
  <si>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</si>
  <si>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</si>
  <si>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</si>
  <si>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</si>
  <si>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</si>
  <si>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</si>
  <si>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</si>
  <si>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</si>
  <si>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</si>
  <si>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</si>
  <si>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</si>
  <si>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</si>
  <si>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</si>
  <si>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</si>
  <si>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</si>
  <si>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</si>
  <si>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</si>
  <si>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</si>
  <si>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</si>
  <si>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</si>
  <si>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</si>
  <si>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</si>
  <si>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</si>
  <si>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</si>
  <si>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</si>
  <si>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</si>
  <si>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</si>
  <si>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</si>
  <si>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</si>
  <si>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</si>
  <si>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</si>
  <si>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</si>
  <si>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</si>
  <si>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</si>
  <si>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</si>
  <si>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</si>
  <si>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</si>
  <si>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</si>
  <si>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</si>
  <si>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</si>
  <si>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</si>
  <si>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</si>
  <si>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</si>
  <si>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</si>
  <si>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</si>
  <si>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</si>
  <si>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</si>
  <si>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</si>
  <si>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</si>
  <si>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</si>
  <si>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</si>
  <si>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</si>
  <si>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</si>
  <si>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</si>
  <si>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</si>
  <si>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</si>
  <si>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</si>
  <si>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</si>
  <si>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</si>
  <si>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</si>
  <si>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</si>
  <si>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</si>
  <si>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</si>
  <si>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</si>
  <si>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</si>
  <si>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</si>
  <si>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</si>
  <si>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</si>
  <si>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</si>
  <si>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</si>
  <si>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</si>
  <si>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</si>
  <si>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</si>
  <si>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</si>
  <si>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</si>
  <si>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</si>
  <si>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</si>
  <si>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</si>
  <si>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</si>
  <si>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</si>
  <si>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</si>
  <si>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</si>
  <si>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</si>
  <si>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</si>
  <si>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</si>
  <si>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</si>
  <si>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</si>
  <si>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</si>
  <si>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</si>
  <si>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</si>
  <si>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</si>
  <si>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</si>
  <si>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</si>
  <si>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</si>
  <si>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</si>
  <si>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</si>
  <si>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</si>
  <si>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</si>
  <si>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</si>
  <si>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</si>
  <si>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</si>
  <si>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</si>
  <si>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</si>
  <si>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</si>
  <si>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</si>
  <si>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</si>
  <si>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</si>
  <si>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</si>
  <si>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</si>
  <si>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</si>
  <si>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</si>
  <si>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</si>
  <si>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</si>
  <si>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</si>
  <si>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</si>
  <si>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</si>
  <si>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</si>
  <si>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</si>
  <si>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</si>
  <si>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</si>
  <si>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</si>
  <si>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</si>
  <si>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</si>
  <si>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</si>
  <si>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</si>
  <si>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</si>
  <si>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</si>
  <si>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</si>
  <si>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</si>
  <si>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</si>
  <si>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</si>
  <si>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</si>
  <si>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</si>
  <si>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</si>
  <si>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</si>
  <si>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</si>
  <si>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</si>
  <si>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</si>
  <si>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</si>
  <si>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</si>
  <si>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</si>
  <si>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</si>
  <si>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</si>
  <si>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</si>
  <si>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</si>
  <si>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</si>
  <si>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</si>
  <si>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</si>
  <si>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</si>
  <si>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</si>
  <si>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</si>
  <si>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</si>
  <si>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</si>
  <si>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</si>
  <si>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</si>
  <si>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</si>
  <si>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</si>
  <si>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</si>
  <si>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</si>
  <si>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</si>
  <si>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</si>
  <si>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</si>
  <si>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</si>
  <si>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</si>
  <si>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</si>
  <si>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</si>
  <si>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</si>
  <si>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</si>
  <si>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</si>
  <si>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</si>
  <si>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</si>
  <si>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</si>
  <si>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</si>
  <si>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</si>
  <si>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</si>
  <si>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</si>
  <si>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</si>
  <si>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</si>
  <si>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</si>
  <si>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</si>
  <si>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</si>
  <si>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</si>
  <si>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</si>
  <si>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</si>
  <si>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</si>
  <si>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</si>
  <si>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</si>
  <si>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</si>
  <si>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</si>
  <si>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</si>
  <si>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</si>
  <si>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</si>
  <si>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</si>
  <si>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</si>
  <si>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</si>
  <si>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</si>
  <si>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</si>
  <si>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</si>
  <si>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</si>
  <si>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</si>
  <si>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</si>
  <si>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</si>
  <si>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</si>
  <si>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</si>
  <si>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</si>
  <si>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</si>
  <si>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</si>
  <si>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</si>
  <si>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</si>
  <si>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</si>
  <si>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</si>
  <si>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</si>
  <si>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</si>
  <si>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</si>
  <si>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</si>
  <si>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</si>
  <si>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</si>
  <si>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</si>
  <si>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</si>
  <si>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</si>
  <si>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</si>
  <si>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</si>
  <si>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</si>
  <si>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</si>
  <si>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</si>
  <si>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</si>
  <si>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</si>
  <si>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</si>
  <si>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</si>
  <si>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</si>
  <si>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</si>
  <si>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</si>
  <si>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</si>
  <si>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</si>
  <si>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</si>
  <si>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</si>
  <si>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</si>
  <si>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</si>
  <si>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</si>
  <si>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</si>
  <si>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</si>
  <si>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</si>
  <si>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</si>
  <si>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</si>
  <si>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</si>
  <si>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</si>
  <si>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</si>
  <si>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</si>
  <si>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</si>
  <si>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</si>
  <si>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</si>
  <si>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</si>
  <si>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</si>
  <si>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</si>
  <si>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</si>
  <si>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</si>
  <si>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</si>
  <si>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</si>
  <si>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</si>
  <si>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</si>
  <si>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</si>
  <si>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</si>
  <si>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</si>
  <si>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</si>
  <si>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</si>
  <si>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</si>
  <si>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</si>
  <si>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</si>
  <si>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</si>
  <si>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</si>
  <si>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</si>
  <si>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</si>
  <si>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</si>
  <si>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</si>
  <si>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</si>
  <si>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</si>
  <si>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</si>
  <si>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</si>
  <si>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</si>
  <si>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</si>
  <si>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</si>
  <si>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</si>
  <si>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</si>
  <si>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</si>
  <si>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</si>
  <si>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</si>
  <si>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</si>
  <si>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</si>
  <si>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</si>
  <si>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</si>
  <si>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</si>
  <si>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</si>
  <si>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</si>
  <si>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</si>
  <si>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</si>
  <si>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</si>
  <si>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</si>
  <si>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</si>
  <si>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</si>
  <si>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</si>
  <si>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</si>
  <si>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</si>
  <si>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</si>
  <si>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</si>
  <si>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</si>
  <si>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</si>
  <si>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</si>
  <si>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</si>
  <si>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</si>
  <si>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</si>
  <si>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</si>
  <si>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</si>
  <si>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</si>
  <si>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</si>
  <si>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</si>
  <si>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</si>
  <si>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</si>
  <si>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</si>
  <si>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</si>
  <si>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</si>
  <si>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</si>
  <si>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</si>
  <si>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</si>
  <si>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</si>
  <si>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</si>
  <si>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</si>
  <si>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</si>
  <si>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</si>
  <si>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</si>
  <si>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</si>
  <si>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</si>
  <si>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</si>
  <si>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</si>
  <si>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</si>
  <si>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</si>
  <si>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</si>
  <si>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</si>
  <si>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</si>
  <si>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</si>
  <si>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</si>
  <si>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</si>
  <si>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</si>
  <si>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</si>
  <si>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</si>
  <si>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</si>
  <si>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</si>
  <si>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</si>
  <si>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</si>
  <si>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</si>
  <si>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</si>
  <si>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</si>
  <si>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</si>
  <si>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</si>
  <si>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</si>
  <si>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</si>
  <si>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</si>
  <si>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</si>
  <si>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</si>
  <si>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</si>
  <si>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</si>
  <si>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</si>
  <si>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</si>
  <si>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</si>
  <si>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</si>
  <si>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</si>
  <si>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</si>
  <si>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</si>
  <si>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</si>
  <si>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</si>
  <si>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</si>
  <si>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</si>
  <si>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</si>
  <si>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</si>
  <si>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</si>
  <si>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</si>
  <si>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</si>
  <si>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</si>
  <si>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</si>
  <si>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</si>
  <si>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</si>
  <si>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</si>
  <si>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</si>
  <si>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</si>
  <si>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</si>
  <si>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</si>
  <si>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</si>
  <si>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</si>
  <si>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</si>
  <si>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</si>
  <si>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</si>
  <si>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</si>
  <si>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</si>
  <si>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</si>
  <si>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</si>
  <si>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</si>
  <si>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</si>
  <si>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</si>
  <si>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</si>
  <si>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</si>
  <si>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</si>
  <si>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</si>
  <si>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</si>
  <si>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</si>
  <si>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</si>
  <si>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</si>
  <si>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</si>
  <si>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</si>
  <si>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</si>
  <si>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</si>
  <si>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</si>
  <si>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</si>
  <si>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</si>
  <si>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</si>
  <si>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</si>
  <si>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</si>
  <si>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</si>
  <si>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</si>
  <si>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</si>
  <si>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</si>
  <si>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</si>
  <si>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</si>
  <si>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</si>
  <si>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</si>
  <si>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</si>
  <si>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</si>
  <si>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</si>
  <si>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</si>
  <si>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</si>
  <si>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</si>
  <si>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</si>
  <si>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</si>
  <si>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</si>
  <si>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</si>
  <si>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</si>
  <si>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</si>
  <si>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</si>
  <si>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</si>
  <si>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</si>
  <si>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</si>
  <si>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</si>
  <si>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</si>
  <si>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</si>
  <si>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</si>
  <si>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</si>
  <si>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</si>
  <si>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</si>
  <si>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</si>
  <si>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</si>
  <si>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</si>
  <si>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</si>
  <si>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</si>
  <si>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</si>
  <si>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</si>
  <si>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</si>
  <si>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</si>
  <si>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</si>
  <si>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</si>
  <si>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</si>
  <si>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</si>
  <si>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</si>
  <si>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</si>
  <si>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</si>
  <si>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</si>
  <si>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</si>
  <si>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</si>
  <si>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</si>
  <si>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</si>
  <si>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</si>
  <si>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</si>
  <si>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</si>
  <si>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</si>
  <si>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</si>
  <si>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</si>
  <si>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</si>
  <si>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</si>
  <si>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</si>
  <si>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</si>
  <si>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</si>
  <si>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</si>
  <si>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</si>
  <si>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</si>
  <si>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</si>
  <si>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</si>
  <si>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</si>
  <si>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</si>
  <si>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</si>
  <si>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</si>
  <si>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</si>
  <si>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</si>
  <si>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</si>
  <si>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</si>
  <si>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</si>
  <si>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</si>
  <si>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</si>
  <si>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</si>
  <si>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</si>
  <si>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</si>
  <si>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</si>
  <si>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</si>
  <si>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</si>
  <si>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</si>
  <si>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</si>
  <si>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</si>
  <si>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</si>
  <si>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</si>
  <si>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</si>
  <si>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</si>
  <si>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</si>
  <si>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</si>
  <si>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</si>
  <si>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</si>
  <si>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</si>
  <si>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</si>
  <si>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</si>
  <si>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</si>
  <si>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</si>
  <si>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</si>
  <si>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</si>
  <si>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</si>
  <si>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</si>
  <si>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</si>
  <si>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</si>
  <si>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</si>
  <si>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</si>
  <si>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</si>
  <si>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</si>
  <si>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</si>
  <si>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</si>
  <si>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</si>
  <si>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</si>
  <si>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</si>
  <si>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</si>
  <si>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</si>
  <si>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</si>
  <si>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</si>
  <si>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</si>
  <si>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</si>
  <si>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</si>
  <si>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</si>
  <si>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</si>
  <si>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</si>
  <si>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</si>
  <si>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</si>
  <si>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</si>
  <si>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</si>
  <si>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</si>
  <si>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</si>
  <si>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</si>
  <si>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</si>
  <si>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</si>
  <si>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</si>
  <si>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</si>
  <si>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</si>
  <si>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</si>
  <si>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</si>
  <si>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</si>
  <si>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</si>
  <si>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</si>
  <si>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</si>
  <si>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</si>
  <si>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</si>
  <si>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</si>
  <si>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</si>
  <si>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</si>
  <si>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</si>
  <si>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</si>
  <si>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</si>
  <si>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</si>
  <si>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</si>
  <si>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</si>
  <si>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</si>
  <si>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</si>
  <si>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</si>
  <si>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</si>
  <si>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</si>
  <si>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</si>
  <si>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</si>
  <si>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</si>
  <si>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</si>
  <si>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</si>
  <si>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</si>
  <si>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</si>
  <si>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</si>
  <si>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</si>
  <si>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</si>
  <si>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</si>
  <si>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</si>
  <si>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</si>
  <si>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</si>
  <si>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</si>
  <si>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</si>
  <si>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</si>
  <si>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</si>
  <si>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</si>
  <si>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</si>
  <si>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</si>
  <si>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</si>
  <si>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</si>
  <si>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</si>
  <si>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</si>
  <si>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</si>
  <si>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</si>
  <si>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</si>
  <si>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</si>
  <si>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</si>
  <si>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</si>
  <si>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</si>
  <si>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</si>
  <si>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</si>
  <si>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</si>
  <si>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</si>
  <si>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</si>
  <si>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</si>
  <si>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</si>
  <si>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</si>
  <si>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</si>
  <si>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</si>
  <si>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</si>
  <si>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</si>
  <si>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</si>
  <si>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</si>
  <si>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</si>
  <si>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</si>
  <si>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</si>
  <si>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</si>
  <si>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</si>
  <si>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</si>
  <si>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</si>
  <si>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</si>
  <si>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</si>
  <si>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</si>
  <si>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</si>
  <si>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</si>
  <si>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</si>
  <si>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</si>
  <si>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</si>
  <si>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</si>
  <si>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</si>
  <si>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</si>
  <si>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</si>
  <si>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</si>
  <si>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</si>
  <si>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</si>
  <si>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</si>
  <si>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</si>
  <si>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</si>
  <si>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</si>
  <si>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</si>
  <si>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</si>
  <si>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</si>
  <si>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</si>
  <si>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</si>
  <si>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</si>
  <si>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</si>
  <si>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</si>
  <si>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</si>
  <si>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</si>
  <si>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</si>
  <si>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</si>
  <si>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</si>
  <si>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</si>
  <si>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</si>
  <si>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</si>
  <si>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</si>
  <si>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</si>
  <si>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</si>
  <si>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</si>
  <si>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</si>
  <si>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</si>
  <si>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</si>
  <si>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</si>
  <si>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</si>
  <si>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</si>
  <si>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</si>
  <si>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</si>
  <si>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</si>
  <si>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</si>
  <si>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</si>
  <si>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</si>
  <si>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</si>
  <si>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</si>
  <si>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</si>
  <si>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</si>
  <si>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</si>
  <si>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</si>
  <si>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</si>
  <si>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</si>
  <si>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</si>
  <si>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</si>
  <si>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</si>
  <si>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</si>
  <si>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</si>
  <si>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</si>
  <si>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</si>
  <si>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</si>
  <si>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</si>
  <si>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</si>
  <si>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</si>
  <si>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</si>
  <si>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</si>
  <si>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</si>
  <si>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</si>
  <si>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</si>
  <si>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</si>
  <si>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</si>
  <si>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</si>
  <si>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</si>
  <si>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</si>
  <si>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</si>
  <si>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</si>
  <si>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</si>
  <si>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</si>
  <si>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</si>
  <si>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</si>
  <si>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</si>
  <si>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</si>
  <si>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</si>
  <si>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</si>
  <si>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</si>
  <si>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</si>
  <si>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</si>
  <si>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</si>
  <si>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</si>
  <si>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</si>
  <si>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</si>
  <si>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</si>
  <si>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</si>
  <si>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</si>
  <si>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</si>
  <si>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</si>
  <si>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</si>
  <si>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</si>
  <si>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</si>
  <si>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</si>
  <si>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</si>
  <si>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</si>
  <si>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</si>
  <si>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</si>
  <si>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</si>
  <si>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</si>
  <si>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</si>
  <si>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</si>
  <si>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</si>
  <si>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</si>
  <si>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</si>
  <si>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</si>
  <si>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</si>
  <si>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</si>
  <si>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</si>
  <si>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</si>
  <si>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</si>
  <si>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</si>
  <si>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</si>
  <si>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</si>
  <si>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</si>
  <si>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</si>
  <si>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</si>
  <si>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</si>
  <si>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</si>
  <si>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</si>
  <si>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</si>
  <si>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</si>
  <si>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</si>
  <si>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</si>
  <si>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</si>
  <si>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</si>
  <si>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</si>
  <si>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</si>
  <si>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</si>
  <si>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</si>
  <si>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</si>
  <si>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</si>
  <si>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</si>
  <si>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</si>
  <si>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</si>
  <si>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</si>
  <si>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</si>
  <si>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</si>
  <si>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</si>
  <si>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</si>
  <si>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</si>
  <si>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</si>
  <si>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</si>
  <si>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</si>
  <si>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</si>
  <si>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</si>
  <si>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</si>
  <si>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</si>
  <si>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</si>
  <si>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</si>
  <si>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</si>
  <si>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</si>
  <si>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</si>
  <si>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</si>
  <si>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</si>
  <si>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</si>
  <si>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</si>
  <si>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</si>
  <si>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</si>
  <si>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</si>
  <si>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</si>
  <si>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</si>
  <si>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</si>
  <si>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</si>
  <si>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</si>
  <si>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</si>
  <si>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</si>
  <si>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</si>
  <si>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</si>
  <si>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</si>
  <si>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</si>
  <si>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</si>
  <si>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</si>
  <si>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</si>
  <si>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</si>
  <si>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</si>
  <si>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</si>
  <si>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</si>
  <si>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</si>
  <si>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</si>
  <si>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</si>
  <si>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</si>
  <si>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</si>
  <si>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</si>
  <si>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</si>
  <si>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</si>
  <si>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</si>
  <si>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</si>
  <si>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</si>
  <si>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</si>
  <si>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</si>
  <si>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</si>
  <si>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</si>
  <si>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</si>
  <si>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</si>
  <si>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</si>
  <si>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</si>
  <si>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</si>
  <si>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</si>
  <si>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</si>
  <si>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</si>
  <si>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</si>
  <si>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</si>
  <si>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</si>
  <si>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</si>
  <si>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</si>
  <si>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</si>
  <si>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</si>
  <si>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</si>
  <si>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</si>
  <si>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</si>
  <si>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</si>
  <si>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</si>
  <si>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</si>
  <si>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</si>
  <si>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</si>
  <si>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</si>
  <si>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</si>
  <si>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</si>
  <si>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</si>
  <si>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</si>
  <si>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</si>
  <si>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</si>
  <si>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</si>
  <si>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</si>
  <si>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</si>
  <si>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</si>
  <si>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</si>
  <si>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</si>
  <si>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</si>
  <si>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</si>
  <si>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</si>
  <si>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</si>
  <si>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</si>
  <si>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</si>
  <si>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</si>
  <si>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</si>
  <si>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</si>
  <si>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</si>
  <si>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</si>
  <si>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</si>
  <si>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</si>
  <si>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</si>
  <si>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</si>
  <si>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</si>
  <si>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</si>
  <si>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</si>
  <si>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</si>
  <si>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</si>
  <si>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</si>
  <si>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</si>
  <si>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</si>
  <si>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</si>
  <si>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</si>
  <si>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</si>
  <si>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</si>
  <si>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</si>
  <si>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</si>
  <si>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</si>
  <si>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</si>
  <si>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</si>
  <si>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</si>
  <si>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</si>
  <si>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</si>
  <si>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</si>
  <si>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</si>
  <si>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</si>
  <si>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</si>
  <si>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</si>
  <si>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</si>
  <si>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</si>
  <si>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</si>
  <si>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</si>
  <si>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</si>
  <si>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</si>
  <si>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</si>
  <si>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</si>
  <si>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</si>
  <si>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</si>
  <si>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</si>
  <si>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</si>
  <si>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</si>
  <si>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</si>
  <si>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</si>
  <si>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</si>
  <si>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</si>
  <si>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</si>
  <si>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</si>
  <si>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</si>
  <si>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</si>
  <si>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</si>
  <si>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</si>
  <si>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</si>
  <si>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</si>
  <si>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</si>
  <si>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</si>
  <si>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</si>
  <si>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</si>
  <si>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</si>
  <si>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</si>
  <si>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</si>
  <si>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</si>
  <si>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</si>
  <si>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</si>
  <si>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</si>
  <si>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</si>
  <si>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</si>
  <si>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</si>
  <si>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</si>
  <si>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</si>
  <si>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</si>
  <si>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</si>
  <si>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</si>
  <si>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</si>
  <si>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</si>
  <si>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</si>
  <si>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</si>
  <si>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</si>
  <si>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</si>
  <si>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</si>
  <si>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</si>
  <si>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</si>
  <si>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</si>
  <si>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</si>
  <si>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</si>
  <si>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</si>
  <si>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</si>
  <si>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</si>
  <si>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</si>
  <si>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</si>
  <si>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</si>
  <si>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</si>
  <si>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</si>
  <si>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</si>
  <si>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</si>
  <si>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</si>
  <si>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</si>
  <si>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</si>
  <si>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</si>
  <si>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</si>
  <si>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</si>
  <si>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</si>
  <si>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</si>
  <si>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</si>
  <si>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</si>
  <si>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</si>
  <si>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</si>
  <si>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</si>
  <si>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</si>
  <si>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</si>
  <si>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</si>
  <si>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</si>
  <si>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</si>
  <si>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</si>
  <si>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</si>
  <si>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</si>
  <si>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</si>
  <si>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</si>
  <si>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</si>
  <si>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</si>
  <si>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</si>
  <si>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</si>
  <si>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</si>
  <si>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</si>
  <si>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</si>
  <si>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</si>
  <si>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</si>
  <si>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</si>
  <si>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</si>
  <si>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</si>
  <si>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</si>
  <si>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</si>
  <si>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</si>
  <si>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</si>
  <si>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</si>
  <si>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</si>
  <si>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</si>
  <si>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</si>
  <si>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</si>
  <si>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</si>
  <si>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</si>
  <si>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</si>
  <si>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</si>
  <si>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</si>
  <si>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</si>
  <si>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</si>
  <si>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</si>
  <si>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</si>
  <si>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</si>
  <si>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</si>
  <si>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</si>
  <si>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</si>
  <si>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</si>
  <si>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</si>
  <si>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</si>
  <si>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</si>
  <si>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</si>
  <si>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</si>
  <si>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</si>
  <si>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</si>
  <si>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</si>
  <si>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</si>
  <si>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</si>
  <si>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</si>
  <si>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</si>
  <si>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</si>
  <si>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</si>
  <si>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</si>
  <si>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</si>
  <si>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</si>
  <si>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</si>
  <si>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</si>
  <si>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</si>
  <si>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</si>
  <si>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</si>
  <si>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</si>
  <si>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</si>
  <si>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</si>
  <si>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</si>
  <si>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</si>
  <si>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</si>
  <si>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</si>
  <si>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</si>
  <si>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</si>
  <si>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</si>
  <si>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</si>
  <si>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</si>
  <si>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</si>
  <si>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</si>
  <si>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</si>
  <si>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</si>
  <si>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</si>
  <si>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</si>
  <si>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</si>
  <si>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</si>
  <si>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</si>
  <si>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</si>
  <si>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</si>
  <si>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</si>
  <si>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</si>
  <si>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</si>
  <si>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</si>
  <si>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</si>
  <si>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</si>
  <si>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</si>
  <si>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</si>
  <si>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</si>
  <si>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</si>
  <si>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</si>
  <si>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</si>
  <si>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</si>
  <si>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</si>
  <si>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</si>
  <si>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</si>
  <si>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</si>
  <si>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</si>
  <si>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</si>
  <si>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</si>
  <si>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</si>
  <si>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</si>
  <si>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</si>
  <si>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</si>
  <si>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</si>
  <si>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</si>
  <si>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</si>
  <si>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</si>
  <si>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</si>
  <si>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</si>
  <si>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</si>
  <si>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</si>
  <si>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</si>
  <si>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</si>
  <si>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</si>
  <si>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</si>
  <si>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</si>
  <si>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</si>
  <si>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</si>
  <si>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</si>
  <si>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</si>
  <si>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</si>
  <si>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</si>
  <si>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</si>
  <si>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</si>
  <si>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</si>
  <si>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</si>
  <si>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</si>
  <si>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</si>
  <si>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</si>
  <si>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</si>
  <si>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</si>
  <si>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</si>
  <si>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</si>
  <si>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</si>
  <si>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</si>
  <si>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</si>
  <si>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</si>
  <si>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</si>
  <si>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</si>
  <si>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</si>
  <si>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</si>
  <si>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</si>
  <si>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</si>
  <si>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</si>
  <si>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</si>
  <si>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</si>
  <si>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</si>
  <si>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</si>
  <si>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</si>
  <si>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</si>
  <si>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</si>
  <si>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</si>
  <si>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</si>
  <si>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</si>
  <si>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</si>
  <si>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</si>
  <si>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</si>
  <si>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</si>
  <si>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</si>
  <si>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</si>
  <si>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</si>
  <si>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</si>
  <si>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</si>
  <si>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</si>
  <si>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</si>
  <si>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</si>
  <si>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</si>
  <si>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</si>
  <si>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</si>
  <si>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</si>
  <si>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</si>
  <si>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</si>
  <si>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</si>
  <si>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</si>
  <si>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</si>
  <si>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</si>
  <si>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</si>
  <si>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</si>
  <si>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</si>
  <si>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</si>
  <si>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</si>
  <si>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</si>
  <si>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</si>
  <si>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</si>
  <si>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</si>
  <si>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</si>
  <si>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</si>
  <si>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</si>
  <si>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</si>
  <si>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</si>
  <si>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</si>
  <si>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</si>
  <si>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</si>
  <si>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</si>
  <si>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</si>
  <si>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</si>
  <si>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</si>
  <si>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</si>
  <si>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</si>
  <si>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</si>
  <si>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</si>
  <si>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</si>
  <si>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</si>
  <si>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</si>
  <si>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</si>
  <si>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</si>
  <si>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</si>
  <si>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</si>
  <si>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</si>
  <si>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</si>
  <si>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</si>
  <si>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</si>
  <si>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</si>
  <si>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</si>
  <si>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</si>
  <si>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</si>
  <si>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</si>
  <si>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</si>
  <si>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</si>
  <si>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</si>
  <si>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</si>
  <si>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</si>
  <si>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</si>
  <si>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</si>
  <si>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</si>
  <si>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</si>
  <si>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</si>
  <si>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</si>
  <si>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</si>
  <si>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</si>
  <si>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</si>
  <si>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</si>
  <si>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</si>
  <si>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</si>
  <si>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</si>
  <si>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</si>
  <si>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</si>
  <si>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</si>
  <si>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</si>
  <si>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</si>
  <si>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</si>
  <si>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</si>
  <si>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</si>
  <si>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</si>
  <si>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</si>
  <si>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</si>
  <si>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</si>
  <si>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</si>
  <si>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</si>
  <si>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</si>
  <si>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</si>
  <si>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</si>
  <si>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</si>
  <si>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</si>
  <si>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</si>
  <si>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</si>
  <si>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</si>
  <si>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</si>
  <si>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</si>
  <si>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</si>
  <si>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</si>
  <si>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</si>
  <si>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</si>
  <si>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</si>
  <si>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</si>
  <si>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</si>
  <si>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</si>
  <si>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</si>
  <si>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</si>
  <si>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</si>
  <si>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</si>
  <si>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</si>
  <si>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</si>
  <si>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</si>
  <si>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</si>
  <si>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</si>
  <si>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</si>
  <si>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</si>
  <si>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</si>
  <si>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</si>
  <si>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</si>
  <si>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</si>
  <si>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</si>
  <si>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</si>
  <si>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</si>
  <si>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</si>
  <si>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</si>
  <si>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</si>
  <si>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</si>
  <si>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</si>
  <si>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</si>
  <si>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</si>
  <si>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</si>
  <si>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</si>
  <si>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</si>
  <si>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</si>
  <si>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</si>
  <si>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</si>
  <si>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</si>
  <si>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</si>
  <si>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</si>
  <si>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</si>
  <si>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</si>
  <si>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</si>
  <si>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</si>
  <si>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</si>
  <si>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</si>
  <si>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</si>
  <si>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</si>
  <si>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</si>
  <si>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</si>
  <si>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</si>
  <si>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</si>
  <si>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</si>
  <si>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</si>
  <si>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</si>
  <si>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</si>
  <si>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</si>
  <si>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</si>
  <si>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</si>
  <si>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</si>
  <si>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</si>
  <si>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</si>
  <si>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</si>
  <si>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</si>
  <si>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</si>
  <si>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</si>
  <si>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</si>
  <si>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</si>
  <si>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</si>
  <si>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</si>
  <si>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</si>
  <si>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</si>
  <si>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</si>
  <si>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</si>
  <si>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</si>
  <si>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</si>
  <si>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</si>
  <si>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</si>
  <si>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</si>
  <si>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</si>
  <si>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</si>
  <si>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</si>
  <si>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</si>
  <si>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</si>
  <si>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</si>
  <si>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</si>
  <si>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</si>
  <si>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</si>
  <si>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</si>
  <si>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</si>
  <si>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</si>
  <si>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</si>
  <si>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</si>
  <si>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</si>
  <si>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</si>
  <si>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</si>
  <si>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</si>
  <si>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</si>
  <si>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</si>
  <si>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</si>
  <si>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</si>
  <si>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</si>
  <si>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</si>
  <si>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</si>
  <si>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</si>
  <si>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</si>
  <si>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</si>
  <si>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</si>
  <si>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</si>
  <si>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</si>
  <si>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</si>
  <si>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</si>
  <si>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</si>
  <si>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</si>
  <si>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</si>
  <si>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</si>
  <si>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</si>
  <si>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</si>
  <si>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</si>
  <si>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</si>
  <si>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</si>
  <si>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</si>
  <si>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</si>
  <si>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</si>
  <si>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</si>
  <si>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</si>
  <si>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</si>
  <si>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</si>
  <si>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</si>
  <si>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</si>
  <si>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</si>
  <si>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</si>
  <si>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</si>
  <si>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</si>
  <si>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</si>
  <si>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</si>
  <si>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</si>
  <si>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</si>
  <si>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</si>
  <si>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</si>
  <si>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</si>
  <si>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</si>
  <si>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</si>
  <si>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</si>
  <si>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</si>
  <si>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</si>
  <si>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</si>
  <si>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</si>
  <si>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</si>
  <si>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</si>
  <si>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</si>
  <si>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</si>
  <si>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</si>
  <si>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</si>
  <si>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</si>
  <si>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</si>
  <si>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</si>
  <si>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</si>
  <si>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</si>
  <si>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</si>
  <si>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</si>
  <si>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</si>
  <si>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</si>
  <si>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</si>
  <si>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</si>
  <si>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</si>
  <si>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</si>
  <si>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</si>
  <si>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</si>
  <si>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</si>
  <si>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</si>
  <si>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</si>
  <si>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</si>
  <si>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</si>
  <si>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</si>
  <si>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</si>
  <si>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</si>
  <si>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</si>
  <si>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</si>
  <si>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</si>
  <si>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</si>
  <si>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</si>
  <si>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</si>
  <si>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</si>
  <si>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</si>
  <si>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</si>
  <si>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</si>
  <si>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</si>
  <si>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</si>
  <si>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</si>
  <si>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</si>
  <si>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</si>
  <si>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</si>
  <si>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</si>
  <si>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</si>
  <si>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</si>
  <si>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</si>
  <si>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</si>
  <si>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</si>
  <si>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</si>
  <si>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</si>
  <si>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</si>
  <si>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</si>
  <si>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</si>
  <si>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</si>
  <si>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</si>
  <si>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</si>
  <si>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</si>
  <si>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</si>
  <si>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</si>
  <si>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</si>
  <si>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</si>
  <si>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</si>
  <si>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</si>
  <si>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</si>
  <si>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</si>
  <si>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</si>
  <si>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</si>
  <si>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</si>
  <si>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</si>
  <si>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</si>
  <si>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</si>
  <si>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</si>
  <si>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</si>
  <si>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</si>
  <si>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</si>
  <si>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</si>
  <si>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</si>
  <si>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</si>
  <si>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</si>
  <si>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</si>
  <si>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</si>
  <si>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</si>
  <si>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</si>
  <si>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</si>
  <si>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</si>
  <si>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</si>
  <si>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</si>
  <si>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</si>
  <si>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</si>
  <si>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</si>
  <si>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</si>
  <si>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</si>
  <si>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</si>
  <si>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</si>
  <si>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</si>
  <si>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</si>
  <si>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</si>
  <si>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</si>
  <si>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</si>
  <si>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</si>
  <si>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</si>
  <si>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</si>
  <si>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</si>
  <si>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</si>
  <si>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</si>
  <si>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</si>
  <si>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</si>
  <si>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</si>
  <si>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</si>
  <si>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</si>
  <si>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</si>
  <si>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</si>
  <si>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</si>
  <si>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</si>
  <si>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</si>
  <si>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</si>
  <si>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</si>
  <si>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</si>
  <si>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</si>
  <si>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</si>
  <si>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</si>
  <si>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</si>
  <si>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</si>
  <si>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</si>
  <si>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</si>
  <si>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</si>
  <si>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</si>
  <si>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</si>
  <si>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</si>
  <si>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</si>
  <si>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</si>
  <si>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</si>
  <si>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</si>
  <si>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</si>
  <si>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</si>
  <si>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</si>
  <si>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</si>
  <si>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</si>
  <si>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</si>
  <si>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</si>
  <si>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</si>
  <si>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</si>
  <si>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</si>
  <si>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</si>
  <si>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</si>
  <si>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</si>
  <si>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</si>
  <si>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</si>
  <si>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</si>
  <si>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</si>
  <si>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</si>
  <si>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</si>
  <si>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</si>
  <si>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</si>
  <si>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</si>
  <si>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</si>
  <si>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</si>
  <si>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</si>
  <si>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</si>
  <si>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</si>
  <si>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</si>
  <si>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</si>
  <si>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</si>
  <si>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</si>
  <si>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</si>
  <si>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</si>
  <si>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</si>
  <si>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</si>
  <si>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</si>
  <si>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</si>
  <si>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</si>
  <si>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</si>
  <si>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</si>
  <si>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</si>
  <si>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</si>
  <si>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</si>
  <si>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</si>
  <si>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</si>
  <si>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</si>
  <si>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</si>
  <si>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</si>
  <si>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</si>
  <si>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</si>
  <si>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</si>
  <si>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</si>
  <si>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</si>
  <si>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</si>
  <si>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</si>
  <si>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</si>
  <si>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</si>
  <si>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</si>
  <si>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</si>
  <si>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</si>
  <si>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</si>
  <si>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</si>
  <si>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</si>
  <si>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</si>
  <si>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</si>
  <si>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</si>
  <si>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</si>
  <si>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</si>
  <si>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</si>
  <si>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</si>
  <si>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</si>
  <si>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</si>
  <si>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</si>
  <si>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</si>
  <si>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</si>
  <si>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</si>
  <si>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</si>
  <si>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</si>
  <si>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</si>
  <si>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</si>
  <si>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</si>
  <si>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</si>
  <si>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</si>
  <si>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</si>
  <si>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</si>
  <si>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</si>
  <si>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</si>
  <si>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</si>
  <si>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</si>
  <si>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</si>
  <si>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</si>
  <si>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</si>
  <si>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</si>
  <si>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</si>
  <si>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</si>
  <si>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</si>
  <si>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</si>
  <si>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</si>
  <si>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</si>
  <si>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</si>
  <si>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</si>
  <si>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</si>
  <si>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</si>
  <si>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</si>
  <si>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</si>
  <si>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</si>
  <si>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</si>
  <si>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</si>
  <si>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</si>
  <si>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</si>
  <si>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</si>
  <si>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</si>
  <si>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</si>
  <si>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</si>
  <si>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</si>
  <si>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</si>
  <si>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</si>
  <si>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</si>
  <si>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</si>
  <si>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</si>
  <si>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</si>
  <si>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</si>
  <si>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</si>
  <si>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</si>
  <si>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</si>
  <si>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</si>
  <si>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</si>
  <si>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</si>
  <si>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</si>
  <si>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</si>
  <si>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</si>
  <si>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</si>
  <si>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</si>
  <si>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</si>
  <si>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</si>
  <si>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</si>
  <si>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</si>
  <si>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</si>
  <si>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</si>
  <si>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</si>
  <si>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</si>
  <si>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</si>
  <si>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</si>
  <si>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</si>
  <si>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</si>
  <si>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</si>
  <si>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</si>
  <si>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</si>
  <si>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</si>
  <si>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</si>
  <si>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</si>
  <si>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</si>
  <si>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</si>
  <si>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</si>
  <si>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</si>
  <si>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</si>
  <si>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</si>
  <si>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</si>
  <si>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</si>
  <si>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</si>
  <si>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</si>
  <si>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</si>
  <si>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</si>
  <si>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</si>
  <si>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</si>
  <si>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</si>
  <si>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</si>
  <si>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</si>
  <si>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</si>
  <si>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</si>
  <si>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</si>
  <si>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</si>
  <si>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</si>
  <si>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</si>
  <si>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</si>
  <si>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</si>
  <si>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</si>
  <si>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</si>
  <si>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</si>
  <si>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</si>
  <si>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</si>
  <si>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</si>
  <si>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</si>
  <si>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</si>
  <si>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</si>
  <si>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</si>
  <si>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</si>
  <si>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</si>
  <si>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</si>
  <si>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</si>
  <si>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</si>
  <si>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</si>
  <si>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</si>
  <si>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</si>
  <si>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</si>
  <si>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</si>
  <si>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</si>
  <si>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</si>
  <si>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</si>
  <si>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</si>
  <si>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</si>
  <si>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</si>
  <si>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</si>
  <si>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</si>
  <si>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</si>
  <si>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</si>
  <si>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</si>
  <si>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</si>
  <si>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</si>
  <si>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</si>
  <si>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</si>
  <si>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</si>
  <si>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</si>
  <si>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</si>
  <si>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</si>
  <si>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</si>
  <si>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</si>
  <si>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</si>
  <si>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</si>
  <si>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</si>
  <si>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</si>
  <si>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</si>
  <si>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</si>
  <si>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</si>
  <si>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</si>
  <si>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</si>
  <si>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</si>
  <si>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</si>
  <si>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</si>
  <si>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</si>
  <si>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</si>
  <si>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</si>
  <si>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</si>
  <si>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</si>
  <si>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</si>
  <si>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</si>
  <si>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</si>
  <si>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</si>
  <si>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</si>
  <si>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</si>
  <si>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</si>
  <si>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</si>
  <si>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</si>
  <si>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</si>
  <si>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</si>
  <si>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</si>
  <si>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</si>
  <si>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</si>
  <si>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</si>
  <si>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</si>
  <si>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</si>
  <si>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</si>
  <si>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</si>
  <si>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</si>
  <si>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</si>
  <si>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</si>
  <si>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</si>
  <si>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</si>
  <si>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</si>
  <si>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</si>
  <si>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</si>
  <si>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</si>
  <si>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</si>
  <si>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</si>
  <si>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</si>
  <si>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</si>
  <si>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</si>
  <si>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</si>
  <si>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</si>
  <si>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</si>
  <si>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</si>
  <si>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</si>
  <si>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</si>
  <si>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</si>
  <si>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</si>
  <si>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</si>
  <si>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</si>
  <si>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</si>
  <si>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</si>
  <si>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</si>
  <si>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</si>
  <si>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</si>
  <si>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</si>
  <si>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</si>
  <si>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</si>
  <si>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</si>
  <si>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</si>
  <si>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</si>
  <si>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</si>
  <si>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</si>
  <si>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</si>
  <si>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</si>
  <si>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</si>
  <si>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</si>
  <si>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</si>
  <si>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</si>
  <si>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</si>
  <si>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</si>
  <si>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</si>
  <si>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</si>
  <si>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</si>
  <si>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</si>
  <si>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</si>
  <si>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</si>
  <si>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</si>
  <si>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</si>
  <si>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</si>
  <si>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</si>
  <si>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</si>
  <si>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</si>
  <si>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</si>
  <si>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</si>
  <si>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</si>
  <si>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</si>
  <si>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</si>
  <si>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</si>
  <si>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</si>
  <si>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</si>
  <si>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</si>
  <si>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</si>
  <si>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</si>
  <si>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</si>
  <si>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</si>
  <si>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</si>
  <si>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</si>
  <si>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</si>
  <si>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</si>
  <si>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</si>
  <si>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</si>
  <si>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</si>
  <si>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</si>
  <si>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</si>
  <si>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</si>
  <si>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</si>
  <si>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</si>
  <si>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</si>
  <si>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</si>
  <si>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</si>
  <si>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</si>
  <si>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</si>
  <si>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</si>
  <si>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</si>
  <si>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</si>
  <si>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</si>
  <si>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</si>
  <si>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</si>
  <si>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</si>
  <si>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</si>
  <si>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</si>
  <si>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</si>
  <si>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</si>
  <si>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</si>
  <si>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</si>
  <si>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</si>
  <si>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</si>
  <si>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</si>
  <si>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</si>
  <si>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</si>
  <si>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</si>
  <si>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</si>
  <si>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</si>
  <si>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</si>
  <si>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</si>
  <si>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</si>
  <si>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</si>
  <si>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</si>
  <si>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</si>
  <si>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</si>
  <si>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</si>
  <si>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</si>
  <si>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</si>
  <si>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</si>
  <si>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</si>
  <si>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</si>
  <si>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</si>
  <si>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</si>
  <si>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</si>
  <si>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</si>
  <si>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</si>
  <si>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</si>
  <si>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</si>
  <si>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</si>
  <si>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</si>
  <si>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</si>
  <si>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</si>
  <si>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</si>
  <si>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</si>
  <si>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</si>
  <si>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</si>
  <si>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</si>
  <si>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</si>
  <si>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</si>
  <si>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</si>
  <si>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</si>
  <si>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</si>
  <si>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</si>
  <si>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</si>
  <si>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</si>
  <si>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</si>
  <si>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</si>
  <si>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</si>
  <si>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</si>
  <si>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</si>
  <si>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</si>
  <si>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</si>
  <si>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</si>
  <si>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</si>
  <si>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</si>
  <si>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</si>
  <si>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</si>
  <si>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</si>
  <si>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</si>
  <si>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</si>
  <si>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</si>
  <si>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</si>
  <si>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</si>
  <si>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</si>
  <si>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</si>
  <si>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</si>
  <si>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</si>
  <si>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</si>
  <si>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</si>
  <si>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</si>
  <si>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</si>
  <si>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</si>
  <si>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</si>
  <si>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</si>
  <si>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</si>
  <si>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</si>
  <si>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</si>
  <si>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</si>
  <si>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</si>
  <si>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</si>
  <si>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</si>
  <si>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</si>
  <si>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</si>
  <si>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</si>
  <si>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</si>
  <si>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</si>
  <si>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</si>
  <si>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</si>
  <si>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</si>
  <si>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</si>
  <si>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</si>
  <si>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</si>
  <si>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</si>
  <si>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</si>
  <si>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</si>
  <si>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</si>
  <si>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</si>
  <si>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</si>
  <si>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</si>
  <si>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</si>
  <si>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</si>
  <si>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</si>
  <si>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</si>
  <si>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</si>
  <si>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</si>
  <si>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</si>
  <si>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</si>
  <si>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</si>
  <si>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</si>
  <si>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</si>
  <si>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</si>
  <si>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</si>
  <si>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</si>
  <si>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</si>
  <si>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</si>
  <si>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</si>
  <si>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</si>
  <si>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</si>
  <si>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</si>
  <si>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</si>
  <si>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</si>
  <si>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</si>
  <si>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</si>
  <si>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</si>
  <si>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</si>
  <si>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</si>
  <si>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</si>
  <si>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</si>
  <si>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</si>
  <si>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</si>
  <si>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</si>
  <si>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</si>
  <si>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</si>
  <si>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</si>
  <si>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</si>
  <si>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</si>
  <si>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</si>
  <si>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</si>
  <si>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</si>
  <si>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</si>
  <si>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</si>
  <si>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</si>
  <si>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</si>
  <si>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</si>
  <si>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</si>
  <si>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</si>
  <si>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</si>
  <si>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</si>
  <si>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</si>
  <si>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</si>
  <si>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</si>
  <si>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</si>
  <si>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</si>
  <si>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</si>
  <si>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</si>
  <si>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</si>
  <si>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</si>
  <si>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</si>
  <si>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</si>
  <si>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</si>
  <si>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</si>
  <si>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</si>
  <si>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</si>
  <si>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</si>
  <si>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</si>
  <si>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</si>
  <si>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</si>
  <si>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</si>
  <si>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</si>
  <si>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</si>
  <si>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</si>
  <si>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</si>
  <si>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</si>
  <si>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</si>
  <si>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</si>
  <si>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</si>
  <si>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</si>
  <si>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</si>
  <si>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</si>
  <si>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</si>
  <si>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</si>
  <si>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</si>
  <si>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</si>
  <si>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</si>
  <si>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</si>
  <si>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</si>
  <si>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</si>
  <si>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</si>
  <si>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</si>
  <si>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</si>
  <si>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</si>
  <si>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</si>
  <si>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</si>
  <si>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</si>
  <si>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</si>
  <si>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</si>
  <si>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</si>
  <si>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</si>
  <si>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</si>
  <si>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</si>
  <si>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</si>
  <si>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</si>
  <si>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</si>
  <si>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</si>
  <si>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</si>
  <si>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</si>
  <si>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</si>
  <si>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</si>
  <si>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</si>
  <si>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</si>
  <si>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</si>
  <si>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</si>
  <si>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</si>
  <si>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</si>
  <si>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</si>
  <si>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</si>
  <si>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</si>
  <si>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</si>
  <si>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</si>
  <si>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</si>
  <si>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</si>
  <si>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</si>
  <si>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</si>
  <si>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</si>
  <si>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</si>
  <si>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</si>
  <si>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</si>
  <si>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</si>
  <si>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</si>
  <si>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</si>
  <si>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</si>
  <si>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</si>
  <si>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</si>
  <si>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</si>
  <si>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</si>
  <si>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</si>
  <si>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</si>
  <si>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</si>
  <si>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</si>
  <si>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</si>
  <si>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</si>
  <si>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</si>
  <si>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</si>
  <si>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</si>
  <si>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</si>
  <si>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</si>
  <si>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</si>
  <si>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</si>
  <si>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</si>
  <si>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</si>
  <si>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</si>
  <si>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</si>
  <si>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</si>
  <si>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</si>
  <si>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</si>
  <si>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</si>
  <si>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</si>
  <si>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</si>
  <si>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</si>
  <si>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</si>
  <si>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</si>
  <si>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</si>
  <si>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</si>
  <si>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</si>
  <si>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</si>
  <si>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</si>
  <si>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</si>
  <si>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</si>
  <si>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</si>
  <si>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</si>
  <si>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</si>
  <si>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</si>
  <si>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</si>
  <si>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</si>
  <si>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</si>
  <si>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</si>
  <si>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</si>
  <si>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</si>
  <si>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</si>
  <si>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</si>
  <si>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</si>
  <si>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</si>
  <si>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</si>
  <si>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</si>
  <si>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</si>
  <si>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</si>
  <si>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</si>
  <si>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</si>
  <si>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</si>
  <si>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</si>
  <si>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</si>
  <si>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</si>
  <si>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</si>
  <si>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</si>
  <si>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</si>
  <si>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</si>
  <si>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</si>
  <si>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</si>
  <si>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</si>
  <si>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</si>
  <si>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</si>
  <si>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</si>
  <si>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</si>
  <si>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</si>
  <si>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</si>
  <si>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</si>
  <si>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</si>
  <si>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</si>
  <si>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</si>
  <si>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</si>
  <si>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</si>
  <si>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</si>
  <si>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</si>
  <si>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</si>
  <si>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</si>
  <si>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</si>
  <si>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</si>
  <si>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</si>
  <si>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</si>
  <si>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</si>
  <si>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</si>
  <si>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</si>
  <si>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</si>
  <si>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</si>
  <si>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</si>
  <si>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</si>
  <si>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</si>
  <si>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</si>
  <si>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</si>
  <si>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</si>
  <si>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</si>
  <si>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</si>
  <si>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</si>
  <si>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</si>
  <si>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</si>
  <si>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</si>
  <si>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</si>
  <si>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</si>
  <si>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</si>
  <si>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</si>
  <si>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</si>
  <si>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</si>
  <si>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</si>
  <si>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</si>
  <si>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</si>
  <si>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</si>
  <si>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</si>
  <si>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</si>
  <si>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</si>
  <si>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</si>
  <si>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</si>
  <si>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</si>
  <si>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</si>
  <si>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</si>
  <si>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</si>
  <si>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</si>
  <si>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</si>
  <si>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</si>
  <si>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</si>
  <si>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</si>
  <si>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</si>
  <si>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</si>
  <si>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</si>
  <si>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</si>
  <si>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</si>
  <si>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</si>
  <si>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</si>
  <si>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</si>
  <si>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</si>
  <si>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</si>
  <si>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</si>
  <si>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</si>
  <si>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</si>
  <si>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</si>
  <si>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</si>
  <si>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</si>
  <si>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</si>
  <si>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</si>
  <si>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</si>
  <si>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</si>
  <si>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</si>
  <si>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</si>
  <si>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</si>
  <si>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</si>
  <si>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</si>
  <si>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</si>
  <si>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</si>
  <si>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</si>
  <si>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</si>
  <si>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</si>
  <si>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</si>
  <si>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</si>
  <si>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</si>
  <si>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</si>
  <si>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</si>
  <si>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</si>
  <si>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</si>
  <si>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</si>
  <si>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</si>
  <si>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</si>
  <si>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</si>
  <si>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</si>
  <si>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</si>
  <si>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</si>
  <si>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</si>
  <si>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</si>
  <si>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</si>
  <si>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</si>
  <si>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</si>
  <si>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</si>
  <si>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</si>
  <si>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</si>
  <si>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</si>
  <si>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</si>
  <si>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</si>
  <si>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</si>
  <si>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</si>
  <si>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</si>
  <si>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</si>
  <si>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</si>
  <si>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</si>
  <si>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</si>
  <si>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</si>
  <si>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</si>
  <si>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</si>
  <si>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</si>
  <si>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</si>
  <si>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</si>
  <si>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</si>
  <si>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</si>
  <si>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</si>
  <si>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</si>
  <si>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</si>
  <si>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</si>
  <si>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</si>
  <si>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</si>
  <si>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</si>
  <si>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</si>
  <si>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</si>
  <si>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</si>
  <si>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</si>
  <si>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</si>
  <si>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</si>
  <si>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</si>
  <si>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</si>
  <si>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</si>
  <si>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</si>
  <si>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</si>
  <si>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</si>
  <si>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</si>
  <si>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</si>
  <si>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</si>
  <si>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</si>
  <si>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</si>
  <si>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</si>
  <si>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</si>
  <si>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</si>
  <si>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</si>
  <si>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</si>
  <si>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</si>
  <si>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</si>
  <si>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</si>
  <si>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</si>
  <si>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</si>
  <si>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</si>
  <si>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</si>
  <si>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</si>
  <si>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</si>
  <si>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</si>
  <si>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</si>
  <si>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</si>
  <si>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</si>
  <si>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</si>
  <si>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</si>
  <si>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</si>
  <si>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</si>
  <si>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</si>
  <si>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</si>
  <si>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</si>
  <si>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</si>
  <si>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</si>
  <si>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</si>
  <si>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</si>
  <si>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</si>
  <si>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</si>
  <si>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</si>
  <si>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</si>
  <si>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</si>
  <si>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</si>
  <si>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</si>
  <si>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</si>
  <si>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</si>
  <si>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</si>
  <si>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</si>
  <si>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</si>
  <si>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</si>
  <si>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</si>
  <si>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</si>
  <si>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</si>
  <si>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</si>
  <si>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</si>
  <si>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</si>
  <si>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</si>
  <si>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</si>
  <si>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</si>
  <si>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</si>
  <si>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</si>
  <si>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</si>
  <si>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</si>
  <si>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</si>
  <si>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</si>
  <si>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</si>
  <si>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</si>
  <si>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</si>
  <si>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</si>
  <si>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</si>
  <si>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</si>
  <si>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</si>
  <si>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</si>
  <si>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</si>
  <si>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</si>
  <si>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</si>
  <si>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</si>
  <si>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</si>
  <si>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</si>
  <si>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</si>
  <si>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</si>
  <si>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</si>
  <si>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</si>
  <si>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</si>
  <si>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</si>
  <si>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</si>
  <si>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</si>
  <si>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</si>
  <si>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</si>
  <si>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</si>
  <si>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</si>
  <si>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</si>
  <si>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</si>
  <si>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</si>
  <si>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</si>
  <si>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</si>
  <si>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</si>
  <si>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</si>
  <si>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</si>
  <si>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</si>
  <si>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</si>
  <si>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</si>
  <si>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</si>
  <si>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</si>
  <si>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</si>
  <si>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</si>
  <si>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</si>
  <si>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</si>
  <si>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</si>
  <si>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</si>
  <si>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</si>
  <si>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</si>
  <si>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</si>
  <si>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</si>
  <si>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</si>
  <si>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</si>
  <si>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</si>
  <si>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</si>
  <si>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</si>
  <si>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</si>
  <si>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</si>
  <si>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</si>
  <si>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</si>
  <si>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</si>
  <si>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</si>
  <si>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</si>
  <si>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</si>
  <si>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</si>
  <si>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</si>
  <si>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</si>
  <si>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</si>
  <si>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</si>
  <si>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</si>
  <si>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</si>
  <si>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</si>
  <si>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</si>
  <si>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</si>
  <si>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</si>
  <si>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</si>
  <si>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</si>
  <si>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</si>
  <si>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</si>
  <si>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</si>
  <si>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</si>
  <si>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</si>
  <si>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</si>
  <si>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</si>
  <si>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</si>
  <si>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</si>
  <si>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</si>
  <si>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</si>
  <si>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</si>
  <si>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</si>
  <si>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</si>
  <si>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</si>
  <si>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</si>
  <si>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</si>
  <si>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</si>
  <si>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</si>
  <si>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</si>
  <si>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</si>
  <si>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</si>
  <si>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</si>
  <si>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</si>
  <si>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</si>
  <si>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</si>
  <si>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</si>
  <si>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</si>
  <si>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</si>
  <si>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</si>
  <si>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</si>
  <si>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</si>
  <si>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</si>
  <si>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</si>
  <si>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</si>
  <si>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</si>
  <si>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</si>
  <si>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</si>
  <si>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</si>
  <si>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</si>
  <si>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</si>
  <si>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</si>
  <si>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</si>
  <si>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</si>
  <si>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</si>
  <si>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</si>
  <si>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</si>
  <si>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</si>
  <si>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</si>
  <si>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</si>
  <si>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</si>
  <si>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</si>
  <si>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</si>
  <si>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</si>
  <si>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</si>
  <si>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</si>
  <si>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</si>
  <si>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</si>
  <si>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</si>
  <si>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</si>
  <si>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</si>
  <si>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</si>
  <si>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</si>
  <si>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</si>
  <si>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</si>
  <si>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</si>
  <si>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</si>
  <si>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</si>
  <si>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</si>
  <si>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</si>
  <si>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</si>
  <si>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</si>
  <si>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</si>
  <si>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</si>
  <si>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</si>
  <si>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</si>
  <si>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</si>
  <si>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</si>
  <si>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</si>
  <si>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</si>
  <si>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</si>
  <si>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</si>
  <si>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</si>
  <si>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</si>
  <si>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</si>
  <si>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</si>
  <si>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</si>
  <si>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</si>
  <si>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</si>
  <si>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</si>
  <si>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</si>
  <si>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</si>
  <si>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</si>
  <si>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</si>
  <si>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</si>
  <si>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</si>
  <si>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</si>
  <si>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</si>
  <si>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</si>
  <si>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</si>
  <si>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</si>
  <si>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</si>
  <si>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</si>
  <si>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</si>
  <si>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</si>
  <si>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</si>
  <si>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</si>
  <si>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</si>
  <si>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</si>
  <si>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</si>
  <si>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</si>
  <si>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</si>
  <si>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</si>
  <si>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</si>
  <si>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</si>
  <si>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</si>
  <si>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</si>
  <si>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</si>
  <si>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</si>
  <si>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</si>
  <si>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</si>
  <si>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</si>
  <si>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</si>
  <si>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</si>
  <si>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</si>
  <si>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</si>
  <si>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</si>
  <si>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</si>
  <si>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</si>
  <si>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</si>
  <si>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</si>
  <si>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</si>
  <si>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</si>
  <si>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</si>
  <si>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</si>
  <si>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</si>
  <si>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</si>
  <si>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</si>
  <si>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</si>
  <si>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</si>
  <si>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</si>
  <si>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</si>
  <si>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</si>
  <si>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</si>
  <si>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</si>
  <si>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</si>
  <si>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</si>
  <si>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</si>
  <si>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</si>
  <si>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</si>
  <si>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</si>
  <si>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</si>
  <si>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</si>
  <si>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</si>
  <si>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</si>
  <si>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</si>
  <si>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</si>
  <si>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</si>
  <si>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</si>
  <si>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</si>
  <si>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</si>
  <si>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</si>
  <si>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</si>
  <si>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</si>
  <si>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</si>
  <si>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</si>
  <si>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</si>
  <si>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</si>
  <si>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</si>
  <si>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</si>
  <si>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</si>
  <si>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</si>
  <si>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</si>
  <si>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</si>
  <si>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</si>
  <si>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</si>
  <si>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</si>
  <si>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</si>
  <si>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</si>
  <si>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</si>
  <si>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</si>
  <si>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</si>
  <si>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</si>
  <si>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</si>
  <si>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</si>
  <si>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</si>
  <si>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</si>
  <si>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</si>
  <si>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</si>
  <si>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</si>
  <si>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</si>
  <si>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</si>
  <si>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</si>
  <si>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</si>
  <si>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</si>
  <si>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</si>
  <si>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</si>
  <si>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</si>
  <si>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</si>
  <si>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</si>
  <si>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</si>
  <si>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</si>
  <si>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</si>
  <si>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</si>
  <si>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</si>
  <si>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</si>
  <si>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</si>
  <si>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</si>
  <si>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</si>
  <si>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</si>
  <si>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</si>
  <si>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</si>
  <si>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</si>
  <si>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</si>
  <si>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</si>
  <si>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</si>
  <si>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</si>
  <si>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</si>
  <si>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</si>
  <si>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</si>
  <si>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</si>
  <si>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</si>
  <si>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</si>
  <si>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</si>
  <si>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</si>
  <si>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</si>
  <si>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</si>
  <si>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</si>
  <si>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</si>
  <si>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</si>
  <si>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</si>
  <si>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</si>
  <si>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</si>
  <si>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</si>
  <si>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</si>
  <si>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</si>
  <si>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</si>
  <si>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</si>
  <si>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</si>
  <si>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</si>
  <si>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</si>
  <si>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</si>
  <si>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</si>
  <si>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</si>
  <si>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</si>
  <si>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</si>
  <si>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</si>
  <si>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</si>
  <si>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</si>
  <si>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</si>
  <si>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</si>
  <si>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</si>
  <si>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</si>
  <si>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</si>
  <si>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</si>
  <si>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</si>
  <si>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</si>
  <si>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</si>
  <si>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</si>
  <si>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</si>
  <si>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</si>
  <si>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</si>
  <si>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</si>
  <si>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</si>
  <si>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</si>
  <si>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</si>
  <si>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</si>
  <si>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</si>
  <si>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</si>
  <si>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</si>
  <si>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</si>
  <si>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</si>
  <si>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</si>
  <si>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</si>
  <si>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</si>
  <si>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</si>
  <si>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</si>
  <si>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</si>
  <si>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</si>
  <si>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</si>
  <si>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</si>
  <si>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</si>
  <si>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</si>
  <si>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</si>
  <si>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</si>
  <si>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</si>
  <si>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</si>
  <si>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</si>
  <si>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</si>
  <si>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</si>
  <si>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</si>
  <si>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</si>
  <si>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</si>
  <si>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</si>
  <si>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</si>
  <si>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</si>
  <si>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</si>
  <si>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</si>
  <si>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</si>
  <si>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</si>
  <si>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</si>
  <si>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</si>
  <si>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</si>
  <si>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</si>
  <si>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</si>
  <si>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</si>
  <si>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</si>
  <si>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</si>
  <si>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</si>
  <si>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</si>
  <si>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</si>
  <si>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</si>
  <si>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</si>
  <si>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</si>
  <si>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</si>
  <si>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</si>
  <si>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</si>
  <si>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</si>
  <si>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</si>
  <si>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</si>
  <si>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</si>
  <si>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</si>
  <si>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</si>
  <si>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</si>
  <si>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</si>
  <si>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</si>
  <si>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</si>
  <si>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</si>
  <si>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</si>
  <si>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</si>
  <si>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</si>
  <si>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</si>
  <si>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</si>
  <si>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</si>
  <si>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</si>
  <si>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</si>
  <si>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</si>
  <si>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</si>
  <si>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</si>
  <si>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</si>
  <si>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</si>
  <si>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</si>
  <si>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</si>
  <si>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</si>
  <si>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</si>
  <si>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</si>
  <si>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</si>
  <si>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</si>
  <si>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</si>
  <si>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</si>
  <si>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</si>
  <si>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</si>
  <si>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</si>
  <si>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</si>
  <si>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</si>
  <si>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</si>
  <si>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</si>
  <si>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</si>
  <si>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</si>
  <si>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</si>
  <si>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</si>
  <si>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</si>
  <si>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</si>
  <si>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</si>
  <si>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</si>
  <si>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</si>
  <si>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</si>
  <si>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</si>
  <si>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</si>
  <si>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</si>
  <si>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</si>
  <si>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</si>
  <si>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</si>
  <si>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</si>
  <si>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</si>
  <si>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</si>
  <si>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</si>
  <si>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</si>
  <si>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</si>
  <si>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</si>
  <si>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</si>
  <si>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</si>
  <si>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</si>
  <si>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</si>
  <si>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</si>
  <si>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</si>
  <si>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</si>
  <si>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</si>
  <si>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</si>
  <si>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</si>
  <si>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</si>
  <si>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</si>
  <si>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</si>
  <si>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</si>
  <si>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</si>
  <si>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</si>
  <si>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</si>
  <si>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</si>
  <si>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</si>
  <si>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</si>
  <si>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</si>
  <si>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</si>
  <si>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</si>
  <si>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</si>
  <si>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</si>
  <si>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</si>
  <si>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</si>
  <si>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</si>
  <si>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</si>
  <si>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</si>
  <si>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</si>
  <si>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</si>
  <si>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</si>
  <si>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</si>
  <si>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</si>
  <si>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</si>
  <si>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</si>
  <si>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</si>
  <si>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</si>
  <si>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</si>
  <si>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</si>
  <si>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</si>
  <si>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</si>
  <si>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</si>
  <si>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</si>
  <si>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</si>
  <si>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</si>
  <si>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</si>
  <si>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</si>
  <si>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</si>
  <si>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</si>
  <si>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</si>
  <si>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</si>
  <si>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</si>
  <si>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</si>
  <si>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</si>
  <si>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</si>
  <si>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</si>
  <si>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</si>
  <si>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</si>
  <si>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</si>
  <si>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</si>
  <si>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</si>
  <si>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</si>
  <si>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</si>
  <si>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</si>
  <si>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</si>
  <si>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</si>
  <si>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</si>
  <si>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</si>
  <si>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</si>
  <si>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</si>
  <si>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</si>
  <si>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</si>
  <si>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</si>
  <si>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</si>
  <si>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</si>
  <si>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</si>
  <si>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</si>
  <si>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</si>
  <si>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</si>
  <si>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</si>
  <si>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</si>
  <si>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</si>
  <si>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</si>
  <si>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</si>
  <si>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</si>
  <si>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</si>
  <si>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</si>
  <si>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</si>
  <si>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</si>
  <si>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</si>
  <si>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</si>
  <si>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</si>
  <si>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</si>
  <si>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</si>
  <si>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</si>
  <si>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</si>
  <si>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</si>
  <si>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</si>
  <si>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</si>
  <si>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</si>
  <si>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</si>
  <si>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</si>
  <si>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</si>
  <si>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</si>
  <si>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</si>
  <si>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</si>
  <si>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</si>
  <si>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</si>
  <si>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</si>
  <si>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</si>
  <si>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</si>
  <si>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</si>
  <si>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</si>
  <si>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</si>
  <si>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</si>
  <si>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</si>
  <si>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</si>
  <si>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</si>
  <si>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</si>
  <si>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</si>
  <si>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</si>
  <si>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</si>
  <si>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</si>
  <si>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</si>
  <si>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</si>
  <si>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</si>
  <si>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</si>
  <si>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</si>
  <si>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</si>
  <si>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</si>
  <si>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</si>
  <si>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</si>
  <si>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</si>
  <si>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</si>
  <si>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</si>
  <si>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</si>
  <si>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</si>
  <si>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</si>
  <si>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</si>
  <si>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</si>
  <si>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</si>
  <si>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</si>
  <si>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</si>
  <si>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</si>
  <si>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</si>
  <si>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</si>
  <si>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</si>
  <si>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</si>
  <si>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</si>
  <si>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</si>
  <si>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</si>
  <si>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</si>
  <si>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</si>
  <si>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</si>
  <si>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</si>
  <si>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</si>
  <si>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</si>
  <si>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</si>
  <si>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</si>
  <si>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</si>
  <si>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</si>
  <si>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</si>
  <si>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</si>
  <si>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</si>
  <si>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</si>
  <si>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</si>
  <si>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</si>
  <si>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</si>
  <si>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</si>
  <si>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</si>
  <si>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</si>
  <si>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</si>
  <si>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</si>
  <si>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</si>
  <si>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</si>
  <si>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</si>
  <si>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</si>
  <si>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</si>
  <si>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</si>
  <si>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</si>
  <si>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</si>
  <si>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</si>
  <si>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</si>
  <si>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</si>
  <si>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</si>
  <si>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</si>
  <si>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</si>
  <si>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</si>
  <si>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</si>
  <si>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</si>
  <si>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</si>
  <si>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</si>
  <si>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</si>
  <si>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</si>
  <si>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</si>
  <si>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</si>
  <si>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</si>
  <si>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</si>
  <si>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</si>
  <si>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</si>
  <si>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</si>
  <si>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</si>
  <si>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</si>
  <si>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</si>
  <si>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</si>
  <si>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</si>
  <si>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</si>
  <si>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</si>
  <si>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</si>
  <si>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</si>
  <si>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</si>
  <si>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</si>
  <si>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</si>
  <si>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</si>
  <si>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</si>
  <si>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</si>
  <si>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</si>
  <si>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</si>
  <si>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</si>
  <si>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</si>
  <si>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</si>
  <si>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</si>
  <si>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</si>
  <si>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</si>
  <si>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</si>
  <si>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</si>
  <si>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</si>
  <si>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</si>
  <si>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</si>
  <si>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</si>
  <si>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</si>
  <si>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</si>
  <si>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</si>
  <si>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</si>
  <si>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</si>
  <si>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</si>
  <si>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</si>
  <si>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</si>
  <si>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</si>
  <si>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</si>
  <si>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</si>
  <si>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</si>
  <si>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</si>
  <si>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</si>
  <si>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</si>
  <si>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</si>
  <si>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</si>
  <si>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</si>
  <si>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</si>
  <si>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</si>
  <si>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</si>
  <si>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</si>
  <si>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</si>
  <si>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</si>
  <si>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</si>
  <si>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</si>
  <si>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</si>
  <si>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</si>
  <si>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</si>
  <si>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</si>
  <si>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</si>
  <si>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</si>
  <si>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</si>
  <si>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</si>
  <si>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</si>
  <si>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</si>
  <si>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</si>
  <si>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</si>
  <si>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</si>
  <si>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</si>
  <si>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</si>
  <si>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</si>
  <si>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</si>
  <si>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</si>
  <si>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</si>
  <si>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</si>
  <si>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</si>
  <si>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</si>
  <si>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</si>
  <si>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</si>
  <si>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</si>
  <si>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</si>
  <si>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</si>
  <si>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</si>
  <si>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</si>
  <si>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</si>
  <si>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</si>
  <si>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</si>
  <si>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</si>
  <si>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</si>
  <si>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</si>
  <si>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</si>
  <si>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</si>
  <si>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</si>
  <si>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</si>
  <si>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</si>
  <si>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</si>
  <si>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</si>
  <si>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</si>
  <si>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</si>
  <si>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</si>
  <si>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</si>
  <si>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</si>
  <si>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</si>
  <si>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</si>
  <si>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</si>
  <si>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</si>
  <si>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</si>
  <si>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</si>
  <si>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</si>
  <si>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</si>
  <si>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</si>
  <si>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</si>
  <si>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</si>
  <si>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</si>
  <si>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</si>
  <si>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</si>
  <si>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</si>
  <si>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</si>
  <si>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</si>
  <si>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</si>
  <si>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</si>
  <si>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</si>
  <si>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</si>
  <si>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</si>
  <si>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</si>
  <si>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</si>
  <si>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</si>
  <si>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</si>
  <si>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</si>
  <si>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</si>
  <si>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</si>
  <si>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</si>
  <si>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</si>
  <si>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</si>
  <si>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</si>
  <si>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</si>
  <si>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</si>
  <si>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</si>
  <si>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</si>
  <si>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</si>
  <si>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</si>
  <si>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</si>
  <si>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</si>
  <si>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</si>
  <si>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</si>
  <si>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</si>
  <si>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</si>
  <si>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</si>
  <si>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</si>
  <si>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</si>
  <si>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</si>
  <si>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</si>
  <si>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</si>
  <si>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</si>
  <si>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</si>
  <si>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</si>
  <si>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</si>
  <si>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</si>
  <si>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</si>
  <si>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</si>
  <si>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</si>
  <si>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</si>
  <si>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</si>
  <si>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</si>
  <si>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</si>
  <si>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</si>
  <si>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</si>
  <si>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</si>
  <si>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</si>
  <si>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</si>
  <si>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</si>
  <si>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</si>
  <si>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</si>
  <si>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</si>
  <si>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</si>
  <si>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</si>
  <si>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</si>
  <si>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</si>
  <si>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</si>
  <si>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</si>
  <si>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</si>
  <si>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</si>
  <si>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</si>
  <si>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</si>
  <si>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</si>
  <si>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</si>
  <si>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</si>
  <si>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</si>
  <si>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</si>
  <si>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</si>
  <si>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</si>
  <si>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</si>
  <si>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</si>
  <si>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</si>
  <si>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</si>
  <si>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</si>
  <si>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</si>
  <si>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</si>
  <si>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</si>
  <si>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</si>
  <si>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</si>
  <si>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</si>
  <si>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</si>
  <si>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</si>
  <si>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</si>
  <si>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</si>
  <si>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</si>
  <si>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</si>
  <si>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</si>
  <si>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</si>
  <si>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</si>
  <si>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</si>
  <si>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</si>
  <si>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</si>
  <si>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</si>
  <si>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</si>
  <si>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</si>
  <si>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</si>
  <si>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</si>
  <si>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</si>
  <si>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</si>
  <si>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</si>
  <si>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</si>
  <si>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</si>
  <si>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</si>
  <si>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</si>
  <si>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</si>
  <si>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</si>
  <si>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</si>
  <si>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</si>
  <si>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</si>
  <si>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</si>
  <si>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</si>
  <si>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</si>
  <si>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</si>
  <si>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</si>
  <si>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</si>
  <si>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</si>
  <si>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</si>
  <si>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</si>
  <si>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</si>
  <si>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</si>
  <si>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</si>
  <si>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</si>
  <si>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</si>
  <si>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</si>
  <si>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</si>
  <si>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</si>
  <si>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</si>
  <si>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</si>
  <si>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</si>
  <si>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</si>
  <si>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</si>
  <si>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</si>
  <si>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</si>
  <si>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</si>
  <si>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</si>
  <si>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</si>
  <si>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</si>
  <si>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</si>
  <si>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</si>
  <si>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</si>
  <si>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</si>
  <si>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</si>
  <si>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</si>
  <si>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</si>
  <si>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</si>
  <si>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</si>
  <si>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</si>
  <si>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</si>
  <si>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</si>
  <si>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</si>
  <si>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</si>
  <si>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</si>
  <si>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</si>
  <si>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</si>
  <si>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</si>
  <si>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</si>
  <si>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</si>
  <si>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</si>
  <si>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</si>
  <si>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</si>
  <si>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</si>
  <si>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</si>
  <si>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</si>
  <si>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</si>
  <si>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</si>
  <si>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</si>
  <si>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</si>
  <si>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</si>
  <si>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</si>
  <si>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</si>
  <si>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</si>
  <si>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</si>
  <si>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</si>
  <si>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</si>
  <si>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</si>
  <si>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</si>
  <si>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</si>
  <si>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</si>
  <si>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</si>
  <si>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</si>
  <si>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</si>
  <si>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</si>
  <si>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</si>
  <si>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</si>
  <si>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</si>
  <si>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</si>
  <si>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</si>
  <si>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</si>
  <si>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</si>
  <si>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</si>
  <si>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</si>
  <si>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</si>
  <si>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</si>
  <si>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</si>
  <si>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</si>
  <si>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</si>
  <si>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</si>
  <si>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</si>
  <si>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</si>
  <si>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</si>
  <si>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</si>
  <si>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</si>
  <si>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</si>
  <si>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</si>
  <si>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</si>
  <si>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</si>
  <si>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</si>
  <si>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</si>
  <si>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</si>
  <si>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</si>
  <si>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</si>
  <si>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</si>
  <si>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</si>
  <si>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</si>
  <si>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</si>
  <si>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</si>
  <si>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</si>
  <si>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</si>
  <si>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</si>
  <si>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</si>
  <si>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</si>
  <si>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</si>
  <si>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</si>
  <si>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</si>
  <si>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</si>
  <si>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</si>
  <si>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</si>
  <si>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</si>
  <si>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</si>
  <si>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</si>
  <si>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</si>
  <si>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</si>
  <si>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</si>
  <si>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</si>
  <si>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</si>
  <si>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</si>
  <si>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</si>
  <si>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</si>
  <si>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</si>
  <si>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</si>
  <si>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</si>
  <si>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</si>
  <si>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</si>
  <si>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</si>
  <si>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</si>
  <si>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</si>
  <si>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</si>
  <si>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</si>
  <si>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</si>
  <si>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</si>
  <si>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</si>
  <si>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</si>
  <si>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</si>
  <si>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</si>
  <si>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</si>
  <si>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</si>
  <si>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</si>
  <si>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</si>
  <si>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</si>
  <si>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</si>
  <si>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</si>
  <si>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</si>
  <si>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</si>
  <si>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</si>
  <si>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</si>
  <si>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</si>
  <si>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</si>
  <si>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</si>
  <si>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</si>
  <si>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</si>
  <si>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</si>
  <si>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</si>
  <si>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</si>
  <si>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</si>
  <si>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</si>
  <si>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</si>
  <si>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</si>
  <si>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</si>
  <si>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</si>
  <si>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</si>
  <si>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</si>
  <si>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</si>
  <si>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</si>
  <si>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</si>
  <si>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</si>
  <si>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</si>
  <si>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</si>
  <si>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</si>
  <si>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</si>
  <si>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</si>
  <si>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</si>
  <si>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</si>
  <si>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</si>
  <si>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</si>
  <si>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</si>
  <si>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</si>
  <si>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</si>
  <si>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</si>
  <si>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</si>
  <si>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</si>
  <si>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</si>
  <si>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</si>
  <si>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</si>
  <si>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</si>
  <si>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</si>
  <si>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</si>
  <si>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</si>
  <si>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</si>
  <si>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</si>
  <si>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</si>
  <si>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</si>
  <si>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</si>
  <si>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</si>
  <si>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</si>
  <si>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</si>
  <si>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</si>
  <si>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</si>
  <si>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</si>
  <si>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</si>
  <si>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</si>
  <si>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</si>
  <si>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</si>
  <si>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</si>
  <si>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</si>
  <si>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</si>
  <si>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</si>
  <si>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</si>
  <si>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</si>
  <si>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</si>
  <si>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</si>
  <si>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</si>
  <si>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</si>
  <si>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</si>
  <si>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</si>
  <si>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</si>
  <si>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</si>
  <si>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</si>
  <si>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</si>
  <si>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</si>
  <si>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</si>
  <si>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</si>
  <si>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</si>
  <si>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</si>
  <si>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</si>
  <si>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</si>
  <si>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</si>
  <si>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</si>
  <si>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</si>
  <si>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</si>
  <si>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</si>
  <si>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</si>
  <si>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</si>
  <si>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</si>
  <si>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</si>
  <si>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</si>
  <si>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</si>
  <si>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</si>
  <si>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</si>
  <si>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</si>
  <si>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</si>
  <si>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</si>
  <si>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</si>
  <si>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</si>
  <si>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</si>
  <si>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</si>
  <si>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</si>
  <si>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</si>
  <si>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</si>
  <si>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</si>
  <si>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</si>
  <si>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</si>
  <si>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</si>
  <si>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</si>
  <si>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</si>
  <si>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</si>
  <si>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</si>
  <si>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</si>
  <si>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</si>
  <si>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</si>
  <si>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</si>
  <si>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</si>
  <si>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</si>
  <si>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</si>
  <si>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</si>
  <si>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</si>
  <si>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</si>
  <si>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</si>
  <si>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</si>
  <si>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</si>
  <si>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</si>
  <si>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</si>
  <si>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</si>
  <si>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</si>
  <si>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</si>
  <si>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</si>
  <si>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</si>
  <si>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</si>
  <si>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</si>
  <si>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</si>
  <si>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</si>
  <si>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</si>
  <si>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</si>
  <si>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</si>
  <si>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</si>
  <si>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</si>
  <si>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</si>
  <si>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</si>
  <si>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</si>
  <si>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</si>
  <si>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</si>
  <si>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</si>
  <si>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</si>
  <si>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</si>
  <si>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</si>
  <si>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</si>
  <si>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</si>
  <si>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</si>
  <si>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</si>
  <si>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</si>
  <si>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</si>
  <si>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</si>
  <si>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</si>
  <si>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</si>
  <si>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</si>
  <si>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</si>
  <si>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</si>
  <si>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</si>
  <si>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</si>
  <si>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</si>
  <si>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</si>
  <si>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</si>
  <si>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</si>
  <si>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</si>
  <si>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</si>
  <si>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</si>
  <si>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</si>
  <si>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</si>
  <si>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</si>
  <si>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</si>
  <si>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</si>
  <si>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</si>
  <si>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</si>
  <si>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</si>
  <si>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</si>
  <si>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</si>
  <si>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</si>
  <si>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</si>
  <si>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</si>
  <si>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</si>
  <si>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</si>
  <si>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</si>
  <si>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</si>
  <si>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</si>
  <si>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</si>
  <si>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</si>
  <si>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</si>
  <si>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</si>
  <si>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</si>
  <si>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</si>
  <si>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</si>
  <si>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</si>
  <si>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</si>
  <si>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</si>
  <si>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</si>
  <si>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</si>
  <si>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</si>
  <si>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</si>
  <si>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</si>
  <si>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</si>
  <si>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</si>
  <si>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</si>
  <si>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</si>
  <si>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</si>
  <si>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</si>
  <si>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</si>
  <si>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</si>
  <si>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</si>
  <si>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</si>
  <si>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</si>
  <si>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</si>
  <si>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</si>
  <si>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</si>
  <si>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</si>
  <si>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</si>
  <si>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</si>
  <si>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</si>
  <si>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</si>
  <si>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</si>
  <si>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</si>
  <si>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</si>
  <si>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</si>
  <si>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</si>
  <si>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</si>
  <si>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</si>
  <si>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</si>
  <si>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</si>
  <si>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</si>
  <si>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</si>
  <si>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</si>
  <si>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</si>
  <si>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</si>
  <si>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</si>
  <si>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</si>
  <si>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</si>
  <si>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</si>
  <si>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</si>
  <si>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</si>
  <si>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</si>
  <si>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</si>
  <si>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</si>
  <si>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</si>
  <si>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</si>
  <si>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</si>
  <si>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</si>
  <si>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</si>
  <si>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</si>
  <si>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</si>
  <si>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</si>
  <si>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</si>
  <si>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</si>
  <si>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</si>
  <si>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</si>
  <si>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</si>
  <si>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</si>
  <si>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</si>
  <si>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</si>
  <si>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</si>
  <si>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</si>
  <si>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</si>
  <si>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</si>
  <si>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</si>
  <si>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</si>
  <si>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</si>
  <si>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</si>
  <si>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</si>
  <si>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</si>
  <si>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</si>
  <si>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</si>
  <si>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</si>
  <si>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</si>
  <si>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</si>
  <si>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</si>
  <si>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</si>
  <si>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</si>
  <si>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</si>
  <si>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</si>
  <si>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</si>
  <si>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</si>
  <si>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</si>
  <si>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</si>
  <si>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</si>
  <si>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</si>
  <si>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</si>
  <si>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</si>
  <si>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</si>
  <si>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</si>
  <si>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</si>
  <si>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</si>
  <si>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</si>
  <si>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</si>
  <si>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</si>
  <si>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</si>
  <si>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</si>
  <si>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</si>
  <si>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</si>
  <si>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</si>
  <si>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</si>
  <si>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</si>
  <si>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</si>
  <si>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</si>
  <si>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</si>
  <si>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</si>
  <si>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</si>
  <si>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</si>
  <si>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</si>
  <si>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</si>
  <si>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</si>
  <si>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</si>
  <si>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</si>
  <si>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</si>
  <si>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</si>
  <si>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</si>
  <si>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</si>
  <si>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</si>
  <si>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</si>
  <si>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</si>
  <si>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</si>
  <si>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</si>
  <si>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</si>
  <si>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</si>
  <si>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</si>
  <si>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</si>
  <si>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</si>
  <si>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</si>
  <si>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</si>
  <si>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</si>
  <si>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</si>
  <si>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</si>
  <si>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</si>
  <si>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</si>
  <si>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</si>
  <si>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</si>
  <si>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</si>
  <si>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</si>
  <si>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</si>
  <si>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</si>
  <si>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</si>
  <si>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</si>
  <si>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</si>
  <si>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</si>
  <si>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</si>
  <si>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</si>
  <si>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</si>
  <si>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</si>
  <si>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</si>
  <si>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</si>
  <si>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</si>
  <si>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</si>
  <si>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</si>
  <si>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</si>
  <si>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</si>
  <si>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</si>
  <si>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</si>
  <si>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</si>
  <si>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</si>
  <si>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</si>
  <si>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</si>
  <si>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</si>
  <si>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</si>
  <si>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</si>
  <si>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</si>
  <si>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</si>
  <si>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</si>
  <si>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</si>
  <si>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</si>
  <si>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</si>
  <si>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</si>
  <si>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</si>
  <si>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</si>
  <si>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</si>
  <si>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</si>
  <si>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</si>
  <si>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</si>
  <si>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</si>
  <si>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</si>
  <si>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</si>
  <si>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</si>
  <si>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</si>
  <si>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</si>
  <si>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</si>
  <si>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</si>
  <si>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</si>
  <si>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</si>
  <si>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</si>
  <si>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</si>
  <si>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</si>
  <si>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</si>
  <si>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</si>
  <si>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</si>
  <si>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</si>
  <si>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</si>
  <si>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</si>
  <si>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</si>
  <si>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</si>
  <si>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</si>
  <si>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</si>
  <si>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</si>
  <si>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</si>
  <si>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</si>
  <si>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</si>
  <si>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</si>
  <si>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</si>
  <si>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</si>
  <si>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</si>
  <si>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</si>
  <si>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</si>
  <si>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</si>
  <si>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</si>
  <si>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</si>
  <si>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</si>
  <si>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</si>
  <si>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</si>
  <si>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</si>
  <si>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</si>
  <si>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</si>
  <si>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</si>
  <si>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</si>
  <si>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</si>
  <si>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</si>
  <si>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</si>
  <si>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</si>
  <si>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</si>
  <si>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</si>
  <si>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</si>
  <si>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</si>
  <si>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</si>
  <si>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</si>
  <si>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</si>
  <si>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</si>
  <si>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</si>
  <si>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</si>
  <si>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</si>
  <si>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</si>
  <si>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</si>
  <si>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</si>
  <si>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</si>
  <si>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</si>
  <si>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</si>
  <si>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</si>
  <si>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</si>
  <si>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</si>
  <si>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</si>
  <si>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</si>
  <si>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</si>
  <si>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</si>
  <si>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</si>
  <si>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</si>
  <si>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</si>
  <si>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</si>
  <si>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</si>
  <si>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</si>
  <si>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</si>
  <si>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</si>
  <si>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</si>
  <si>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</si>
  <si>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</si>
  <si>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</si>
  <si>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</si>
  <si>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</si>
  <si>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</si>
  <si>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</si>
  <si>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</si>
  <si>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</si>
  <si>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</si>
  <si>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</si>
  <si>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</si>
  <si>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</si>
  <si>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</si>
  <si>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</si>
  <si>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</si>
  <si>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</si>
  <si>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</si>
  <si>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</si>
  <si>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</si>
  <si>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</si>
  <si>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</si>
  <si>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</si>
  <si>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</si>
  <si>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</si>
  <si>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</si>
  <si>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</si>
  <si>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</si>
  <si>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</si>
  <si>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</si>
  <si>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</si>
  <si>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</si>
  <si>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</si>
  <si>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</si>
  <si>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</si>
  <si>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</si>
  <si>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</si>
  <si>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</si>
  <si>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</si>
  <si>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</si>
  <si>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</si>
  <si>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</si>
  <si>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</si>
  <si>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</si>
  <si>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</si>
  <si>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</si>
  <si>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</si>
  <si>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</si>
  <si>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</si>
  <si>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</si>
  <si>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</si>
  <si>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</si>
  <si>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</si>
  <si>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</si>
  <si>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</si>
  <si>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</si>
  <si>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</si>
  <si>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</si>
  <si>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</si>
  <si>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</si>
  <si>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</si>
  <si>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</si>
  <si>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</si>
  <si>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</si>
  <si>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</si>
  <si>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</si>
  <si>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</si>
  <si>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</si>
  <si>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</si>
  <si>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</si>
  <si>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</si>
  <si>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</si>
  <si>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</si>
  <si>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</si>
  <si>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</si>
  <si>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</si>
  <si>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</si>
  <si>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</si>
  <si>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</si>
  <si>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</si>
  <si>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</si>
  <si>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</si>
  <si>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</si>
  <si>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</si>
  <si>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</si>
  <si>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</si>
  <si>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</si>
  <si>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</si>
  <si>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</si>
  <si>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</si>
  <si>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</si>
  <si>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</si>
  <si>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</si>
  <si>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</si>
  <si>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</si>
  <si>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</si>
  <si>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</si>
  <si>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</si>
  <si>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</si>
  <si>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</si>
  <si>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</si>
  <si>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</si>
  <si>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</si>
  <si>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</si>
  <si>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</si>
  <si>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</si>
  <si>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</si>
  <si>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</si>
  <si>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</si>
  <si>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</si>
  <si>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</si>
  <si>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</si>
  <si>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</si>
  <si>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</si>
  <si>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</si>
  <si>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</si>
  <si>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</si>
  <si>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</si>
  <si>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</si>
  <si>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</si>
  <si>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</si>
  <si>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</si>
  <si>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</si>
  <si>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</si>
  <si>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</si>
  <si>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</si>
  <si>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</si>
  <si>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</si>
  <si>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</si>
  <si>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</si>
  <si>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</si>
  <si>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</si>
  <si>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</si>
  <si>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</si>
  <si>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</si>
  <si>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</si>
  <si>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</si>
  <si>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</si>
  <si>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</si>
  <si>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</si>
  <si>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</si>
  <si>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</si>
  <si>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</si>
  <si>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</si>
  <si>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</si>
  <si>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</si>
  <si>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</si>
  <si>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</si>
  <si>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</si>
  <si>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</si>
  <si>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</si>
  <si>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</si>
  <si>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</si>
  <si>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</si>
  <si>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</si>
  <si>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</si>
  <si>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</si>
  <si>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</si>
  <si>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</si>
  <si>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</si>
  <si>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</si>
  <si>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</si>
  <si>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</si>
  <si>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</si>
  <si>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</si>
  <si>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</si>
  <si>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</si>
  <si>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</si>
  <si>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</si>
  <si>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</si>
  <si>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</si>
  <si>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</si>
  <si>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</si>
  <si>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</si>
  <si>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</si>
  <si>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</si>
  <si>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</si>
  <si>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</si>
  <si>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</si>
  <si>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</si>
  <si>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</si>
  <si>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</si>
  <si>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</si>
  <si>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</si>
  <si>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</si>
  <si>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</si>
  <si>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</si>
  <si>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</si>
  <si>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</si>
  <si>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</si>
  <si>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</si>
  <si>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</si>
  <si>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</si>
  <si>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</si>
  <si>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</si>
  <si>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</si>
  <si>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</si>
  <si>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</si>
  <si>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</si>
  <si>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</si>
  <si>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</si>
  <si>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</si>
  <si>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</si>
  <si>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</si>
  <si>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</si>
  <si>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</si>
  <si>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</si>
  <si>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</si>
  <si>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</si>
  <si>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</si>
  <si>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</si>
  <si>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</si>
  <si>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</si>
  <si>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</si>
  <si>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</si>
  <si>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</si>
  <si>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</si>
  <si>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</si>
  <si>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</si>
  <si>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</si>
  <si>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</si>
  <si>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</si>
  <si>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</si>
  <si>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</si>
  <si>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</si>
  <si>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</si>
  <si>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</si>
  <si>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</si>
  <si>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</si>
  <si>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</si>
  <si>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</si>
  <si>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</si>
  <si>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</si>
  <si>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</si>
  <si>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</si>
  <si>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</si>
  <si>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</si>
  <si>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</si>
  <si>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</si>
  <si>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</si>
  <si>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</si>
  <si>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</si>
  <si>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</si>
  <si>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</si>
  <si>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</si>
  <si>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</si>
  <si>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</si>
  <si>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</si>
  <si>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</si>
  <si>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</si>
  <si>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</si>
  <si>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</si>
  <si>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</si>
  <si>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</si>
  <si>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</si>
  <si>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</si>
  <si>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</si>
  <si>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</si>
  <si>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</si>
  <si>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</si>
  <si>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</si>
  <si>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</si>
  <si>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</si>
  <si>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</si>
  <si>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</si>
  <si>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</si>
  <si>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</si>
  <si>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</si>
  <si>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</si>
  <si>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</si>
  <si>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</si>
  <si>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</si>
  <si>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</si>
  <si>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</si>
  <si>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</si>
  <si>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</si>
  <si>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</si>
  <si>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</si>
  <si>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</si>
  <si>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</si>
  <si>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</si>
  <si>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</si>
  <si>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</si>
  <si>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</si>
  <si>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</si>
  <si>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</si>
  <si>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</si>
  <si>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</si>
  <si>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</si>
  <si>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</si>
  <si>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</si>
  <si>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</si>
  <si>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</si>
  <si>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</si>
  <si>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</si>
  <si>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</si>
  <si>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</si>
  <si>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</si>
  <si>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</si>
  <si>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</si>
  <si>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</si>
  <si>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</si>
  <si>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</si>
  <si>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</si>
  <si>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</si>
  <si>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</si>
  <si>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</si>
  <si>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</si>
  <si>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</si>
  <si>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</si>
  <si>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</si>
  <si>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</si>
  <si>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</si>
  <si>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</si>
  <si>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</si>
  <si>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</si>
  <si>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</si>
  <si>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</si>
  <si>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</si>
  <si>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</si>
  <si>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</si>
  <si>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</si>
  <si>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</si>
  <si>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</si>
  <si>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</si>
  <si>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</si>
  <si>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</si>
  <si>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</si>
  <si>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</si>
  <si>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</si>
  <si>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</si>
  <si>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</si>
  <si>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</si>
  <si>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</si>
  <si>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</si>
  <si>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</si>
  <si>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</si>
  <si>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</si>
  <si>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</si>
  <si>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</si>
  <si>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</si>
  <si>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</si>
  <si>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</si>
  <si>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</si>
  <si>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</si>
  <si>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</si>
  <si>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</si>
  <si>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</si>
  <si>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</si>
  <si>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</si>
  <si>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</si>
  <si>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</si>
  <si>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</si>
  <si>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</si>
  <si>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</si>
  <si>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</si>
  <si>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</si>
  <si>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</si>
  <si>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</si>
  <si>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</si>
  <si>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</si>
  <si>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</si>
  <si>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</si>
  <si>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</si>
  <si>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</si>
  <si>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</si>
  <si>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</si>
  <si>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</si>
  <si>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</si>
  <si>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</si>
  <si>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</si>
  <si>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</si>
  <si>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</si>
  <si>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</si>
  <si>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</si>
  <si>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</si>
  <si>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</si>
  <si>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</si>
  <si>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</si>
  <si>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</si>
  <si>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</si>
  <si>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</si>
  <si>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</si>
  <si>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</si>
  <si>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</si>
  <si>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</si>
  <si>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</si>
  <si>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</si>
  <si>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</si>
  <si>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</si>
  <si>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</si>
  <si>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</si>
  <si>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</si>
  <si>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</si>
  <si>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</si>
  <si>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</si>
  <si>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</si>
  <si>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</si>
  <si>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</si>
  <si>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</si>
  <si>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</si>
  <si>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</si>
  <si>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</si>
  <si>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</si>
  <si>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</si>
  <si>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</si>
  <si>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</si>
  <si>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</si>
  <si>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</si>
  <si>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</si>
  <si>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</si>
  <si>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</si>
  <si>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</si>
  <si>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</si>
  <si>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</si>
  <si>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</si>
  <si>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</si>
  <si>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</si>
  <si>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</si>
  <si>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</si>
  <si>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</si>
  <si>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</si>
  <si>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</si>
  <si>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</si>
  <si>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</si>
  <si>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</si>
  <si>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</si>
  <si>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</si>
  <si>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</si>
  <si>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</si>
  <si>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</si>
  <si>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</si>
  <si>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</si>
  <si>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</si>
  <si>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</si>
  <si>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</si>
  <si>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</si>
  <si>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</si>
  <si>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</si>
  <si>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</si>
  <si>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</si>
  <si>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</si>
  <si>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</si>
  <si>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</si>
  <si>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</si>
  <si>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</si>
  <si>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</si>
  <si>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</si>
  <si>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</si>
  <si>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</si>
  <si>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</si>
  <si>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</si>
  <si>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</si>
  <si>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</si>
  <si>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</si>
  <si>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</si>
  <si>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</si>
  <si>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</si>
  <si>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</si>
  <si>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</si>
  <si>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</si>
  <si>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</si>
  <si>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</si>
  <si>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</si>
  <si>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</si>
  <si>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</si>
  <si>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</si>
  <si>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</si>
  <si>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</si>
  <si>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</si>
  <si>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</si>
  <si>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</si>
  <si>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</si>
  <si>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</si>
  <si>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</si>
  <si>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</si>
  <si>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</si>
  <si>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</si>
  <si>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</si>
  <si>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</si>
  <si>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</si>
  <si>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</si>
  <si>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</si>
  <si>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</si>
  <si>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</si>
  <si>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</si>
  <si>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</si>
  <si>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</si>
  <si>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</si>
  <si>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</si>
  <si>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</si>
  <si>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</si>
  <si>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</si>
  <si>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</si>
  <si>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</si>
  <si>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</si>
  <si>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</si>
  <si>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</si>
  <si>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</si>
  <si>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</si>
  <si>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</si>
  <si>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</si>
  <si>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</si>
  <si>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</si>
  <si>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</si>
  <si>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</si>
  <si>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</si>
  <si>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</si>
  <si>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</si>
  <si>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</si>
  <si>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</si>
  <si>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</si>
  <si>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</si>
  <si>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</si>
  <si>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</si>
  <si>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</si>
  <si>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</si>
  <si>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</si>
  <si>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</si>
  <si>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</si>
  <si>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</si>
  <si>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</si>
  <si>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</si>
  <si>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</si>
  <si>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</si>
  <si>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</si>
  <si>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</si>
  <si>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</si>
  <si>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</si>
  <si>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</si>
  <si>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</si>
  <si>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</si>
  <si>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</si>
  <si>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</si>
  <si>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</si>
  <si>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</si>
  <si>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</si>
  <si>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</si>
  <si>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</si>
  <si>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</si>
  <si>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</si>
  <si>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</si>
  <si>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</si>
  <si>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</si>
  <si>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</si>
  <si>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</si>
  <si>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</si>
  <si>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</si>
  <si>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</si>
  <si>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</si>
  <si>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</si>
  <si>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</si>
  <si>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</si>
  <si>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</si>
  <si>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</si>
  <si>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</si>
  <si>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</si>
  <si>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</si>
  <si>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</si>
  <si>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</si>
  <si>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</si>
  <si>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</si>
  <si>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</si>
  <si>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</si>
  <si>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</si>
  <si>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</si>
  <si>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</si>
  <si>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</si>
  <si>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</si>
  <si>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</si>
  <si>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</si>
  <si>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</si>
  <si>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</si>
  <si>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</si>
  <si>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</si>
  <si>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</si>
  <si>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</si>
  <si>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</si>
  <si>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</si>
  <si>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</si>
  <si>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</si>
  <si>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</si>
  <si>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</si>
  <si>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</si>
  <si>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</si>
  <si>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</si>
  <si>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</si>
  <si>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</si>
  <si>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</si>
  <si>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</si>
  <si>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</si>
  <si>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</si>
  <si>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</si>
  <si>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</si>
  <si>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</si>
  <si>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</si>
  <si>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</si>
  <si>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</si>
  <si>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</si>
  <si>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</si>
  <si>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</si>
  <si>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</si>
  <si>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</si>
  <si>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</si>
  <si>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</si>
  <si>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</si>
  <si>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</si>
  <si>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</si>
  <si>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</si>
  <si>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</si>
  <si>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</si>
  <si>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</si>
  <si>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</si>
  <si>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</si>
  <si>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</si>
  <si>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</si>
  <si>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</si>
  <si>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</si>
  <si>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</si>
  <si>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</si>
  <si>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</si>
  <si>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</si>
  <si>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</si>
  <si>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</si>
  <si>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</si>
  <si>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</si>
  <si>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</si>
  <si>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</si>
  <si>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</si>
  <si>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</si>
  <si>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</si>
  <si>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</si>
  <si>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</si>
  <si>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</si>
  <si>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</si>
  <si>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</si>
  <si>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</si>
  <si>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</si>
  <si>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</si>
  <si>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</si>
  <si>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</si>
  <si>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</si>
  <si>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</si>
  <si>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</si>
  <si>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</si>
  <si>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</si>
  <si>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</si>
  <si>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</si>
  <si>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</si>
  <si>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</si>
  <si>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</si>
  <si>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</si>
  <si>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</si>
  <si>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</si>
  <si>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</si>
  <si>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</si>
  <si>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</si>
  <si>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</si>
  <si>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</si>
  <si>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</si>
  <si>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</si>
  <si>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</si>
  <si>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</si>
  <si>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</si>
  <si>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</si>
  <si>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</si>
  <si>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</si>
  <si>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</si>
  <si>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</si>
  <si>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</si>
  <si>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</si>
  <si>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</si>
  <si>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</si>
  <si>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</si>
  <si>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</si>
  <si>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</si>
  <si>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</si>
  <si>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</si>
  <si>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</si>
  <si>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</si>
  <si>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</si>
  <si>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</si>
  <si>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</si>
  <si>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</si>
  <si>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</si>
  <si>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</si>
  <si>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</si>
  <si>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</si>
  <si>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</si>
  <si>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</si>
  <si>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</si>
  <si>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</si>
  <si>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</si>
  <si>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</si>
  <si>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</si>
  <si>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</si>
  <si>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</si>
  <si>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</si>
  <si>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</si>
  <si>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</si>
  <si>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</si>
  <si>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</si>
  <si>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</si>
  <si>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</si>
  <si>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</si>
  <si>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</si>
  <si>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</si>
  <si>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</si>
  <si>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</si>
  <si>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</si>
  <si>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</si>
  <si>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</si>
  <si>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</si>
  <si>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</si>
  <si>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</si>
  <si>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</si>
  <si>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</si>
  <si>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</si>
  <si>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</si>
  <si>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</si>
  <si>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</si>
  <si>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</si>
  <si>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</si>
  <si>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</si>
  <si>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</si>
  <si>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</si>
  <si>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</si>
  <si>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</si>
  <si>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</si>
  <si>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</si>
  <si>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</si>
  <si>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</si>
  <si>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</si>
  <si>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</si>
  <si>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</si>
  <si>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</si>
  <si>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</si>
  <si>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</si>
  <si>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</si>
  <si>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</si>
  <si>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</si>
  <si>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</si>
  <si>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</si>
  <si>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</si>
  <si>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</si>
  <si>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</si>
  <si>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</si>
  <si>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</si>
  <si>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</si>
  <si>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</si>
  <si>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</si>
  <si>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</si>
  <si>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</si>
  <si>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</si>
  <si>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</si>
  <si>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</si>
  <si>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</si>
  <si>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</si>
  <si>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</si>
  <si>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</si>
  <si>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</si>
  <si>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</si>
  <si>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</si>
  <si>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</si>
  <si>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</si>
  <si>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</si>
  <si>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</si>
  <si>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</si>
  <si>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</si>
  <si>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</si>
  <si>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</si>
  <si>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</si>
  <si>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</si>
  <si>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</si>
  <si>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</si>
  <si>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</si>
  <si>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</si>
  <si>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</si>
  <si>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</si>
  <si>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</si>
  <si>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</si>
  <si>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</si>
  <si>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</si>
  <si>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</si>
  <si>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</si>
  <si>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</si>
  <si>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</si>
  <si>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</si>
  <si>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</si>
  <si>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</si>
  <si>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</si>
  <si>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</si>
  <si>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</si>
  <si>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</si>
  <si>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</si>
  <si>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</si>
  <si>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</si>
  <si>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</si>
  <si>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</si>
  <si>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</si>
  <si>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</si>
  <si>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</si>
  <si>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</si>
  <si>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</si>
  <si>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</si>
  <si>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</si>
  <si>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</si>
  <si>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</si>
  <si>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</si>
  <si>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</si>
  <si>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</si>
  <si>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</si>
  <si>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</si>
  <si>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</si>
  <si>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</si>
  <si>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</si>
  <si>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</si>
  <si>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</si>
  <si>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</si>
  <si>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</si>
  <si>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</si>
  <si>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</si>
  <si>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</si>
  <si>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</si>
  <si>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</si>
  <si>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</si>
  <si>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</si>
  <si>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</si>
  <si>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</si>
  <si>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</si>
  <si>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</si>
  <si>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</si>
  <si>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</si>
  <si>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</si>
  <si>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</si>
  <si>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</si>
  <si>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</si>
  <si>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</si>
  <si>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</si>
  <si>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</si>
  <si>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</si>
  <si>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</si>
  <si>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</si>
  <si>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</si>
  <si>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</si>
  <si>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</si>
  <si>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</si>
  <si>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</si>
  <si>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</si>
  <si>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</si>
  <si>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</si>
  <si>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</si>
  <si>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</si>
  <si>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</si>
  <si>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</si>
  <si>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</si>
  <si>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</si>
  <si>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</si>
  <si>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</si>
  <si>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</si>
  <si>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</si>
  <si>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</si>
  <si>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</si>
  <si>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</si>
  <si>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</si>
  <si>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</si>
  <si>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</si>
  <si>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</si>
  <si>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</si>
  <si>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</si>
  <si>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</si>
  <si>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</si>
  <si>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</si>
  <si>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</si>
  <si>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</si>
  <si>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</si>
  <si>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</si>
  <si>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</si>
  <si>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</si>
  <si>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</si>
  <si>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</si>
  <si>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</si>
  <si>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</si>
  <si>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</si>
  <si>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</si>
  <si>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</si>
  <si>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</si>
  <si>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</si>
  <si>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</si>
  <si>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</si>
  <si>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</si>
  <si>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</si>
  <si>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</si>
  <si>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</si>
  <si>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</si>
  <si>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</si>
  <si>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</si>
  <si>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</si>
  <si>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</si>
  <si>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</si>
  <si>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</si>
  <si>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</si>
  <si>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</si>
  <si>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</si>
  <si>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</si>
  <si>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</si>
  <si>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</si>
  <si>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</si>
  <si>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</si>
  <si>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</si>
  <si>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</si>
  <si>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</si>
  <si>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</si>
  <si>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</si>
  <si>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</si>
  <si>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</si>
  <si>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</si>
  <si>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</si>
  <si>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</si>
  <si>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</si>
  <si>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</si>
  <si>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</si>
  <si>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</si>
  <si>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</si>
  <si>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</si>
  <si>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</si>
  <si>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</si>
  <si>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</si>
  <si>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</si>
  <si>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</si>
  <si>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</si>
  <si>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</si>
  <si>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</si>
  <si>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</si>
  <si>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</si>
  <si>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</si>
  <si>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</si>
  <si>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</si>
  <si>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</si>
  <si>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</si>
  <si>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</si>
  <si>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</si>
  <si>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</si>
  <si>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</si>
  <si>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</si>
  <si>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</si>
  <si>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</si>
  <si>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</si>
  <si>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</si>
  <si>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</si>
  <si>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</si>
  <si>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</si>
  <si>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</si>
  <si>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</si>
  <si>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</si>
  <si>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</si>
  <si>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</si>
  <si>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</si>
  <si>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</si>
  <si>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</si>
  <si>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</si>
  <si>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</si>
  <si>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</si>
  <si>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</si>
  <si>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</si>
  <si>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</si>
  <si>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</si>
  <si>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</si>
  <si>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</si>
  <si>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</si>
  <si>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</si>
  <si>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</si>
  <si>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</si>
  <si>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</si>
  <si>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</si>
  <si>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</si>
  <si>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</si>
  <si>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</si>
  <si>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</si>
  <si>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</si>
  <si>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</si>
  <si>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</si>
  <si>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</si>
  <si>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</si>
  <si>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</si>
  <si>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</si>
  <si>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</si>
  <si>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</si>
  <si>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</si>
  <si>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</si>
  <si>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</si>
  <si>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</si>
  <si>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</si>
  <si>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</si>
  <si>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</si>
  <si>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</si>
  <si>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</si>
  <si>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</si>
  <si>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</si>
  <si>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</si>
  <si>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</si>
  <si>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</si>
  <si>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</si>
  <si>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</si>
  <si>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</si>
  <si>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</si>
  <si>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</si>
  <si>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</si>
  <si>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</si>
  <si>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</si>
  <si>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</si>
  <si>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</si>
  <si>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</si>
  <si>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</si>
  <si>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</si>
  <si>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</si>
  <si>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</si>
  <si>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</si>
  <si>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</si>
  <si>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</si>
  <si>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</si>
  <si>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</si>
  <si>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</si>
  <si>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</si>
  <si>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</si>
  <si>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</si>
  <si>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</si>
  <si>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</si>
  <si>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</si>
  <si>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</si>
  <si>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</si>
  <si>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</si>
  <si>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</si>
  <si>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</si>
  <si>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</si>
  <si>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</si>
  <si>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</si>
  <si>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</si>
  <si>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</si>
  <si>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</si>
  <si>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</si>
  <si>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</si>
  <si>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</si>
  <si>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</si>
  <si>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</si>
  <si>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</si>
  <si>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</si>
  <si>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</si>
  <si>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</si>
  <si>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</si>
  <si>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</si>
  <si>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</si>
  <si>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</si>
  <si>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</si>
  <si>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</si>
  <si>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</si>
  <si>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</si>
  <si>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</si>
  <si>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</si>
  <si>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</si>
  <si>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</si>
  <si>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</si>
  <si>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</si>
  <si>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</si>
  <si>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</si>
  <si>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</si>
  <si>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</si>
  <si>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</si>
  <si>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</si>
  <si>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</si>
  <si>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</si>
  <si>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</si>
  <si>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</si>
  <si>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</si>
  <si>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</si>
  <si>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</si>
  <si>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</si>
  <si>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</si>
  <si>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</si>
  <si>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</si>
  <si>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</si>
  <si>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</si>
  <si>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</si>
  <si>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</si>
  <si>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</si>
  <si>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</si>
  <si>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</si>
  <si>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</si>
  <si>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</si>
  <si>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</si>
  <si>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</si>
  <si>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</si>
  <si>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</si>
  <si>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</si>
  <si>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</si>
  <si>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</si>
  <si>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</si>
  <si>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</si>
  <si>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</si>
  <si>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</si>
  <si>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</si>
  <si>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</si>
  <si>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</si>
  <si>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</si>
  <si>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</si>
  <si>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</si>
  <si>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</si>
  <si>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</si>
  <si>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</si>
  <si>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</si>
  <si>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</si>
  <si>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</si>
  <si>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</si>
  <si>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</si>
  <si>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</si>
  <si>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</si>
  <si>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</si>
  <si>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</si>
  <si>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</si>
  <si>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</si>
  <si>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</si>
  <si>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</si>
  <si>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</si>
  <si>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</si>
  <si>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</si>
  <si>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</si>
  <si>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</si>
  <si>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</si>
  <si>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</si>
  <si>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</si>
  <si>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</si>
  <si>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</si>
  <si>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</si>
  <si>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</si>
  <si>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</si>
  <si>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</si>
  <si>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</si>
  <si>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</si>
  <si>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</si>
  <si>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</si>
  <si>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</si>
  <si>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</si>
  <si>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</si>
  <si>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</si>
  <si>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</si>
  <si>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</si>
  <si>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</si>
  <si>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</si>
  <si>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</si>
  <si>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</si>
  <si>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</si>
  <si>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</si>
  <si>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</si>
  <si>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</si>
  <si>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</si>
  <si>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</si>
  <si>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</si>
  <si>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</si>
  <si>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</si>
  <si>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</si>
  <si>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</si>
  <si>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</si>
  <si>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</si>
  <si>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</si>
  <si>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</si>
  <si>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</si>
  <si>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</si>
  <si>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</si>
  <si>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</si>
  <si>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</si>
  <si>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</si>
  <si>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</si>
  <si>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</si>
  <si>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</si>
  <si>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</si>
  <si>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</si>
  <si>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</si>
  <si>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</si>
  <si>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</si>
  <si>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</si>
  <si>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</si>
  <si>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</si>
  <si>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</si>
  <si>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</si>
  <si>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</si>
  <si>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</si>
  <si>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</si>
  <si>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</si>
  <si>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</si>
  <si>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</si>
  <si>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</si>
  <si>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</si>
  <si>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</si>
  <si>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</si>
  <si>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</si>
  <si>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</si>
  <si>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</si>
  <si>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</si>
  <si>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</si>
  <si>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</si>
  <si>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</si>
  <si>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</si>
  <si>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</si>
  <si>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</si>
  <si>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</si>
  <si>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</si>
  <si>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</si>
  <si>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</si>
  <si>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</si>
  <si>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</si>
  <si>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</si>
  <si>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</si>
  <si>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</si>
  <si>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</si>
  <si>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</si>
  <si>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</si>
  <si>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</si>
  <si>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</si>
  <si>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</si>
  <si>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</si>
  <si>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</si>
  <si>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</si>
  <si>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</si>
  <si>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</si>
  <si>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</si>
  <si>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</si>
  <si>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</si>
  <si>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</si>
  <si>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</si>
  <si>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</si>
  <si>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</si>
  <si>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</si>
  <si>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</si>
  <si>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</si>
  <si>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</si>
  <si>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</si>
  <si>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</si>
  <si>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</si>
  <si>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</si>
  <si>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</si>
  <si>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</si>
  <si>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</si>
  <si>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</si>
  <si>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</si>
  <si>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</si>
  <si>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</si>
  <si>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</si>
  <si>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</si>
  <si>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</si>
  <si>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</si>
  <si>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</si>
  <si>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</si>
  <si>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</si>
  <si>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</si>
  <si>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</si>
  <si>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</si>
  <si>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</si>
  <si>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</si>
  <si>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</si>
  <si>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</si>
  <si>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</si>
  <si>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</si>
  <si>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</si>
  <si>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</si>
  <si>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</si>
  <si>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</si>
  <si>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</si>
  <si>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</si>
  <si>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</si>
  <si>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</si>
  <si>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</si>
  <si>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</si>
  <si>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</si>
  <si>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</si>
  <si>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</si>
  <si>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</si>
  <si>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</si>
  <si>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</si>
  <si>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</si>
  <si>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</si>
  <si>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</si>
  <si>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</si>
  <si>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</si>
  <si>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</si>
  <si>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</si>
  <si>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</si>
  <si>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</si>
  <si>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</si>
  <si>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</si>
  <si>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</si>
  <si>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</si>
  <si>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</si>
  <si>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</si>
  <si>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</si>
  <si>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</si>
  <si>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</si>
  <si>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</si>
  <si>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</si>
  <si>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</si>
  <si>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</si>
  <si>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</si>
  <si>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</si>
  <si>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</si>
  <si>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</si>
  <si>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</si>
  <si>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</si>
  <si>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</si>
  <si>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</si>
  <si>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</si>
  <si>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</si>
  <si>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</si>
  <si>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</si>
  <si>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</si>
  <si>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</si>
  <si>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</si>
  <si>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</si>
  <si>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</si>
  <si>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</si>
  <si>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</si>
  <si>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</si>
  <si>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</si>
  <si>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</si>
  <si>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</si>
  <si>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</si>
  <si>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</si>
  <si>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</si>
  <si>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</si>
  <si>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</si>
  <si>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</si>
  <si>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</si>
  <si>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</si>
  <si>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</si>
  <si>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</si>
  <si>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</si>
  <si>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</si>
  <si>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</si>
  <si>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</si>
  <si>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</si>
  <si>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</si>
  <si>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</si>
  <si>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</si>
  <si>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</si>
  <si>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</si>
  <si>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</si>
  <si>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</si>
  <si>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</si>
  <si>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</si>
  <si>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</si>
  <si>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</si>
  <si>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</si>
  <si>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</si>
  <si>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</si>
  <si>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</si>
  <si>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</si>
  <si>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</si>
  <si>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</si>
  <si>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</si>
  <si>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</si>
  <si>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</si>
  <si>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</si>
  <si>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</si>
  <si>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</si>
  <si>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</si>
  <si>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</si>
  <si>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</si>
  <si>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</si>
  <si>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</si>
  <si>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</si>
  <si>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</si>
  <si>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</si>
  <si>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</si>
  <si>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</si>
  <si>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</si>
  <si>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</si>
  <si>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</si>
  <si>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</si>
  <si>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</si>
  <si>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</si>
  <si>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</si>
  <si>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</si>
  <si>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</si>
  <si>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</si>
  <si>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</si>
  <si>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</si>
  <si>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</si>
  <si>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</si>
  <si>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</si>
  <si>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</si>
  <si>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</si>
  <si>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</si>
  <si>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</si>
  <si>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</si>
  <si>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</si>
  <si>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</si>
  <si>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</si>
  <si>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</si>
  <si>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</si>
  <si>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</si>
  <si>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</si>
  <si>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</si>
  <si>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</si>
  <si>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</si>
  <si>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</si>
  <si>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</si>
  <si>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</si>
  <si>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</si>
  <si>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</si>
  <si>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</si>
  <si>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</si>
  <si>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</si>
  <si>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</si>
  <si>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</si>
  <si>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</si>
  <si>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</si>
  <si>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</si>
  <si>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</si>
  <si>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</si>
  <si>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</si>
  <si>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</si>
  <si>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</si>
  <si>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</si>
  <si>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</si>
  <si>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</si>
  <si>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</si>
  <si>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</si>
  <si>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</si>
  <si>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</si>
  <si>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</si>
  <si>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</si>
  <si>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</si>
  <si>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</si>
  <si>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</si>
  <si>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</si>
  <si>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</si>
  <si>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</si>
  <si>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</si>
  <si>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</si>
  <si>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</si>
  <si>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</si>
  <si>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</si>
  <si>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</si>
  <si>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</si>
  <si>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</si>
  <si>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</si>
  <si>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</si>
  <si>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</si>
  <si>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</si>
  <si>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</si>
  <si>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</si>
  <si>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</si>
  <si>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</si>
  <si>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</si>
  <si>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</si>
  <si>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</si>
  <si>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</si>
  <si>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</si>
  <si>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</si>
  <si>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</si>
  <si>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</si>
  <si>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</si>
  <si>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</si>
  <si>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</si>
  <si>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</si>
  <si>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</si>
  <si>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</si>
  <si>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</si>
  <si>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</si>
  <si>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</si>
  <si>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</si>
  <si>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</si>
  <si>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</si>
  <si>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</si>
  <si>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</si>
  <si>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</si>
  <si>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</si>
  <si>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</si>
  <si>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</si>
  <si>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</si>
  <si>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</si>
  <si>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</si>
  <si>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</si>
  <si>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</si>
  <si>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</si>
  <si>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</si>
  <si>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</si>
  <si>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</si>
  <si>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</si>
  <si>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</si>
  <si>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</si>
  <si>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</si>
  <si>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</si>
  <si>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</si>
  <si>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</si>
  <si>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</si>
  <si>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</si>
  <si>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</si>
  <si>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</si>
  <si>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</si>
  <si>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</si>
  <si>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</si>
  <si>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</si>
  <si>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</si>
  <si>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</si>
  <si>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</si>
  <si>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</si>
  <si>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</si>
  <si>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</si>
  <si>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</si>
  <si>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</si>
  <si>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</si>
  <si>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</si>
  <si>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</si>
  <si>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</si>
  <si>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</si>
  <si>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</si>
  <si>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</si>
  <si>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</si>
  <si>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</si>
  <si>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</si>
  <si>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</si>
  <si>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</si>
  <si>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</si>
  <si>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</si>
  <si>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</si>
  <si>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</si>
  <si>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</si>
  <si>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</si>
  <si>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</si>
  <si>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</si>
  <si>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</si>
  <si>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</si>
  <si>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</si>
  <si>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</si>
  <si>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</si>
  <si>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</si>
  <si>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</si>
  <si>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</si>
  <si>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</si>
  <si>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</si>
  <si>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</si>
  <si>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</si>
  <si>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</si>
  <si>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</si>
  <si>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</si>
  <si>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</si>
  <si>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</si>
  <si>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</si>
  <si>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</si>
  <si>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</si>
  <si>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</si>
  <si>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</si>
  <si>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</si>
  <si>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</si>
  <si>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</si>
  <si>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</si>
  <si>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</si>
  <si>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</si>
  <si>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</si>
  <si>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</si>
  <si>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</si>
  <si>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</si>
  <si>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</si>
  <si>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</si>
  <si>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</si>
  <si>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</si>
  <si>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</si>
  <si>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</si>
  <si>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</si>
  <si>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</si>
  <si>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</si>
  <si>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</si>
  <si>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</si>
  <si>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</si>
  <si>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</si>
  <si>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</si>
  <si>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</si>
  <si>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</si>
  <si>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</si>
  <si>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</si>
  <si>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</si>
  <si>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</si>
  <si>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</si>
  <si>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</si>
  <si>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</si>
  <si>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</si>
  <si>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</si>
  <si>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</si>
  <si>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</si>
  <si>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</si>
  <si>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</si>
  <si>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</si>
  <si>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</si>
  <si>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</si>
  <si>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</si>
  <si>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</si>
  <si>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</si>
  <si>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</si>
  <si>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</si>
  <si>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</si>
  <si>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</si>
  <si>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</si>
  <si>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</si>
  <si>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</si>
  <si>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</si>
  <si>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</si>
  <si>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</si>
  <si>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</si>
  <si>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</si>
  <si>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</si>
  <si>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</si>
  <si>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</si>
  <si>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</si>
  <si>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</si>
  <si>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</si>
  <si>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</si>
  <si>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</si>
  <si>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</si>
  <si>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</si>
  <si>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</si>
  <si>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</si>
  <si>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</si>
  <si>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</si>
  <si>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</si>
  <si>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</si>
  <si>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</si>
  <si>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</si>
  <si>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</si>
  <si>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</si>
  <si>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</si>
  <si>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</si>
  <si>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</si>
  <si>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</si>
  <si>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</si>
  <si>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</si>
  <si>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</si>
  <si>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</si>
  <si>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</si>
  <si>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</si>
  <si>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</si>
  <si>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</si>
  <si>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</si>
  <si>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</si>
  <si>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</si>
  <si>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</si>
  <si>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</si>
  <si>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</si>
  <si>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</si>
  <si>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</si>
  <si>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</si>
  <si>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</si>
  <si>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</si>
  <si>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</si>
  <si>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</si>
  <si>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</si>
  <si>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</si>
  <si>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</si>
  <si>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</si>
  <si>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</si>
  <si>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</si>
  <si>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</si>
  <si>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</si>
  <si>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</si>
  <si>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</si>
  <si>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</si>
  <si>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</si>
  <si>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</si>
  <si>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</si>
  <si>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</si>
  <si>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</si>
  <si>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</si>
  <si>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</si>
  <si>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</si>
  <si>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</si>
  <si>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</si>
  <si>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</si>
  <si>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</si>
  <si>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</si>
  <si>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</si>
  <si>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</si>
  <si>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</si>
  <si>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</si>
  <si>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</si>
  <si>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</si>
  <si>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</si>
  <si>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</si>
  <si>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</si>
  <si>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</si>
  <si>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</si>
  <si>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</si>
  <si>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</si>
  <si>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</si>
  <si>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</si>
  <si>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</si>
  <si>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</si>
  <si>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</si>
  <si>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</si>
  <si>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</si>
  <si>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</si>
  <si>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</si>
  <si>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</si>
  <si>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</si>
  <si>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</si>
  <si>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</si>
  <si>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</si>
  <si>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</si>
  <si>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</si>
  <si>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</si>
  <si>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</si>
  <si>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</si>
  <si>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</si>
  <si>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</si>
  <si>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</si>
  <si>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</si>
  <si>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</si>
  <si>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</si>
  <si>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</si>
  <si>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</si>
  <si>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</si>
  <si>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</si>
  <si>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</si>
  <si>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</si>
  <si>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</si>
  <si>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</si>
  <si>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</si>
  <si>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</si>
  <si>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</si>
  <si>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</si>
  <si>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</si>
  <si>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</si>
  <si>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</si>
  <si>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</si>
  <si>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</si>
  <si>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</si>
  <si>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</si>
  <si>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</si>
  <si>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</si>
  <si>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</si>
  <si>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</si>
  <si>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</si>
  <si>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</si>
  <si>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</si>
  <si>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</si>
  <si>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</si>
  <si>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</si>
  <si>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</si>
  <si>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</si>
  <si>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</si>
  <si>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</si>
  <si>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</si>
  <si>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</si>
  <si>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</si>
  <si>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</si>
  <si>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</si>
  <si>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</si>
  <si>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</si>
  <si>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</si>
  <si>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</si>
  <si>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</si>
  <si>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</si>
  <si>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</si>
  <si>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</si>
  <si>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</si>
  <si>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</si>
  <si>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</si>
  <si>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</si>
  <si>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</si>
  <si>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</si>
  <si>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</si>
  <si>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</si>
  <si>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</si>
  <si>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</si>
  <si>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</si>
  <si>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</si>
  <si>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</si>
  <si>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</si>
  <si>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</si>
  <si>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</si>
  <si>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</si>
  <si>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</si>
  <si>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</si>
  <si>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</si>
  <si>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</si>
  <si>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</si>
  <si>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</si>
  <si>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</si>
  <si>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</si>
  <si>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</si>
  <si>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</si>
  <si>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</si>
  <si>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</si>
  <si>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</si>
  <si>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</si>
  <si>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</si>
  <si>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</si>
  <si>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</si>
  <si>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</si>
  <si>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</si>
  <si>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</si>
  <si>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</si>
  <si>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</si>
  <si>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</si>
  <si>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</si>
  <si>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</si>
  <si>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</si>
  <si>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</si>
  <si>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</si>
  <si>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</si>
  <si>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</si>
  <si>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</si>
  <si>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</si>
  <si>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</si>
  <si>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</si>
  <si>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</si>
  <si>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</si>
  <si>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</si>
  <si>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</si>
  <si>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</si>
  <si>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</si>
  <si>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</si>
  <si>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</si>
  <si>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</si>
  <si>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</si>
  <si>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</si>
  <si>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</si>
  <si>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</si>
  <si>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</si>
  <si>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</si>
  <si>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</si>
  <si>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</si>
  <si>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</si>
  <si>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</si>
  <si>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</si>
  <si>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</si>
  <si>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</si>
  <si>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</si>
  <si>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</si>
  <si>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</si>
  <si>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</si>
  <si>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</si>
  <si>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</si>
  <si>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</si>
  <si>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</si>
  <si>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</si>
  <si>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</si>
  <si>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</si>
  <si>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</si>
  <si>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</si>
  <si>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</si>
  <si>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</si>
  <si>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</si>
  <si>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</si>
  <si>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</si>
  <si>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</si>
  <si>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</si>
  <si>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</si>
  <si>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</si>
  <si>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</si>
  <si>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</si>
  <si>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</si>
  <si>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</si>
  <si>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</si>
  <si>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</si>
  <si>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</si>
  <si>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</si>
  <si>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</si>
  <si>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</si>
  <si>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</si>
  <si>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</si>
  <si>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</si>
  <si>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</si>
  <si>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</si>
  <si>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</si>
  <si>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</si>
  <si>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</si>
  <si>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</si>
  <si>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</si>
  <si>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</si>
  <si>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</si>
  <si>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</si>
  <si>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</si>
  <si>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</si>
  <si>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</si>
  <si>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</si>
  <si>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</si>
  <si>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</si>
  <si>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</si>
  <si>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</si>
  <si>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</si>
  <si>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</si>
  <si>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</si>
  <si>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</si>
  <si>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</si>
  <si>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</si>
  <si>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</si>
  <si>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</si>
  <si>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</si>
  <si>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</si>
  <si>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</si>
  <si>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</si>
  <si>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</si>
  <si>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</si>
  <si>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</si>
  <si>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</si>
  <si>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</si>
  <si>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</si>
  <si>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</si>
  <si>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</si>
  <si>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</si>
  <si>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</si>
  <si>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</si>
  <si>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</si>
  <si>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</si>
  <si>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</si>
  <si>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</si>
  <si>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</si>
  <si>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</si>
  <si>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</si>
  <si>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</si>
  <si>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</si>
  <si>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</si>
  <si>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</si>
  <si>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</si>
  <si>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</si>
  <si>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</si>
  <si>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</si>
  <si>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</si>
  <si>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</si>
  <si>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</si>
  <si>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</si>
  <si>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</si>
  <si>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</si>
  <si>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</si>
  <si>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</si>
  <si>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</si>
  <si>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</si>
  <si>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</si>
  <si>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</si>
  <si>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</si>
  <si>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</si>
  <si>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</si>
  <si>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</si>
  <si>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</si>
  <si>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</si>
  <si>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</si>
  <si>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</si>
  <si>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</si>
  <si>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</si>
  <si>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</si>
  <si>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</si>
  <si>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</si>
  <si>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</si>
  <si>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</si>
  <si>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</si>
  <si>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</si>
  <si>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</si>
  <si>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</si>
  <si>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</si>
  <si>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</si>
  <si>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</si>
  <si>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</si>
  <si>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</si>
  <si>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</si>
  <si>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</si>
  <si>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</si>
  <si>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</si>
  <si>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</si>
  <si>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</si>
  <si>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</si>
  <si>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</si>
  <si>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</si>
  <si>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</si>
  <si>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</si>
  <si>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</si>
  <si>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</si>
  <si>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</si>
  <si>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</si>
  <si>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</si>
  <si>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</si>
  <si>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</si>
  <si>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</si>
  <si>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</si>
  <si>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</si>
  <si>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</si>
  <si>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</si>
  <si>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</si>
  <si>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</si>
  <si>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</si>
  <si>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</si>
  <si>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</si>
  <si>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</si>
  <si>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</si>
  <si>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</si>
  <si>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</si>
  <si>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</si>
  <si>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</si>
  <si>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</si>
  <si>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</si>
  <si>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</si>
  <si>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</si>
  <si>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</si>
  <si>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</si>
  <si>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</si>
  <si>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</si>
  <si>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</si>
  <si>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</si>
  <si>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</si>
  <si>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</si>
  <si>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</si>
  <si>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</si>
  <si>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</si>
  <si>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</si>
  <si>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</si>
  <si>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</si>
  <si>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</si>
  <si>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</si>
  <si>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</si>
  <si>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</si>
  <si>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</si>
  <si>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</si>
  <si>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</si>
  <si>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</si>
  <si>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</si>
  <si>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</si>
  <si>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</si>
  <si>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</si>
  <si>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</si>
  <si>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</si>
  <si>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</si>
  <si>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</si>
  <si>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</si>
  <si>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</si>
  <si>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</si>
  <si>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</si>
  <si>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</si>
  <si>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</si>
  <si>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</si>
  <si>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</si>
  <si>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</si>
  <si>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</si>
  <si>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</si>
  <si>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</si>
  <si>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</si>
  <si>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</si>
  <si>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</si>
  <si>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</si>
  <si>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</si>
  <si>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</si>
  <si>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</si>
  <si>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</si>
  <si>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</si>
  <si>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</si>
  <si>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</si>
  <si>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</si>
  <si>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</si>
  <si>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</si>
  <si>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</si>
  <si>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</si>
  <si>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</si>
  <si>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</si>
  <si>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</si>
  <si>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</si>
  <si>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</si>
  <si>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</si>
  <si>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</si>
  <si>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</si>
  <si>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</si>
  <si>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</si>
  <si>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</si>
  <si>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</si>
  <si>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</si>
  <si>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</si>
  <si>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</si>
  <si>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</si>
  <si>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</si>
  <si>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</si>
  <si>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</si>
  <si>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</si>
  <si>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</si>
  <si>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</si>
  <si>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</si>
  <si>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</si>
  <si>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</si>
  <si>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</si>
  <si>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</si>
  <si>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</si>
  <si>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</si>
  <si>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</si>
  <si>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</si>
  <si>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</si>
  <si>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</si>
  <si>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</si>
  <si>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</si>
  <si>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</si>
  <si>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</si>
  <si>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</si>
  <si>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</si>
  <si>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</si>
  <si>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</si>
  <si>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</si>
  <si>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</si>
  <si>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</si>
  <si>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</si>
  <si>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</si>
  <si>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</si>
  <si>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</si>
  <si>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</si>
  <si>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</si>
  <si>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</si>
  <si>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</si>
  <si>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</si>
  <si>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</si>
  <si>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</si>
  <si>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</si>
  <si>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</si>
  <si>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</si>
  <si>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</si>
  <si>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</si>
  <si>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</si>
  <si>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</si>
  <si>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</si>
  <si>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</si>
  <si>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</si>
  <si>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</si>
  <si>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</si>
  <si>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</si>
  <si>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</si>
  <si>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</si>
  <si>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</si>
  <si>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</si>
  <si>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</si>
  <si>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</si>
  <si>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</si>
  <si>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</si>
  <si>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</si>
  <si>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</si>
  <si>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</si>
  <si>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</si>
  <si>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</si>
  <si>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</si>
  <si>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</si>
  <si>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</si>
  <si>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</si>
  <si>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</si>
  <si>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</si>
  <si>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</si>
  <si>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</si>
  <si>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</si>
  <si>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</si>
  <si>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</si>
  <si>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</si>
  <si>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</si>
  <si>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</si>
  <si>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</si>
  <si>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</si>
  <si>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</si>
  <si>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</si>
  <si>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</si>
  <si>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</si>
  <si>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</si>
  <si>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</si>
  <si>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</si>
  <si>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</si>
  <si>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</si>
  <si>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</si>
  <si>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</si>
  <si>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</si>
  <si>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</si>
  <si>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</si>
  <si>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</si>
  <si>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</si>
  <si>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</si>
  <si>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</si>
  <si>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</si>
  <si>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</si>
  <si>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</si>
  <si>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</si>
  <si>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</si>
  <si>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</si>
  <si>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</si>
  <si>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</si>
  <si>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</si>
  <si>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</si>
  <si>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</si>
  <si>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</si>
  <si>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</si>
  <si>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</si>
  <si>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</si>
  <si>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</si>
  <si>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</si>
  <si>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</si>
  <si>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</si>
  <si>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</si>
  <si>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</si>
  <si>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</si>
  <si>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</si>
  <si>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</si>
  <si>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</si>
  <si>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</si>
  <si>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</si>
  <si>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</si>
  <si>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</si>
  <si>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</si>
  <si>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</si>
  <si>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</si>
  <si>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</si>
  <si>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</si>
  <si>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</si>
  <si>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</si>
  <si>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</si>
  <si>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</si>
  <si>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</si>
  <si>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</si>
  <si>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</si>
  <si>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</si>
  <si>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</si>
  <si>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</si>
  <si>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</si>
  <si>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</si>
  <si>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</si>
  <si>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</si>
  <si>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</si>
  <si>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</si>
  <si>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</si>
  <si>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</si>
  <si>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</si>
  <si>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</si>
  <si>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</si>
  <si>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</si>
  <si>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</si>
  <si>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</si>
  <si>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</si>
  <si>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</si>
  <si>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</si>
  <si>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</si>
  <si>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</si>
  <si>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</si>
  <si>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</si>
  <si>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</si>
  <si>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</si>
  <si>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</si>
  <si>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</si>
  <si>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</si>
  <si>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</si>
  <si>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</si>
  <si>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</si>
  <si>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</si>
  <si>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</si>
  <si>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</si>
  <si>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</si>
  <si>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</si>
  <si>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</si>
  <si>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</si>
  <si>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</si>
  <si>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</si>
  <si>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</si>
  <si>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</si>
  <si>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</si>
  <si>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</si>
  <si>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</si>
  <si>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</si>
  <si>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</si>
  <si>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</si>
  <si>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</si>
  <si>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</si>
  <si>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</si>
  <si>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</si>
  <si>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</si>
  <si>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</si>
  <si>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</si>
  <si>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</si>
  <si>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</si>
  <si>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</si>
  <si>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</si>
  <si>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</si>
  <si>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</si>
  <si>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</si>
  <si>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</si>
  <si>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</si>
  <si>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</si>
  <si>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</si>
  <si>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</si>
  <si>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</si>
  <si>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</si>
  <si>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</si>
  <si>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</si>
  <si>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</si>
  <si>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</si>
  <si>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</si>
  <si>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</si>
  <si>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</si>
  <si>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</si>
  <si>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</si>
  <si>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</si>
  <si>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</si>
  <si>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</si>
  <si>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</si>
  <si>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</si>
  <si>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</si>
  <si>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</si>
  <si>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</si>
  <si>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</si>
  <si>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</si>
  <si>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</si>
  <si>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</si>
  <si>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</si>
  <si>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</si>
  <si>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</si>
  <si>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</si>
  <si>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</si>
  <si>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</si>
  <si>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</si>
  <si>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</si>
  <si>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</si>
  <si>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</si>
  <si>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</si>
  <si>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</si>
  <si>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</si>
  <si>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</si>
  <si>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</si>
  <si>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</si>
  <si>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</si>
  <si>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</si>
  <si>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</si>
  <si>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</si>
  <si>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</si>
  <si>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</si>
  <si>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</si>
  <si>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</si>
  <si>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</si>
  <si>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</si>
  <si>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</si>
  <si>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</si>
  <si>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</si>
  <si>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</si>
  <si>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</si>
  <si>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</si>
  <si>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</si>
  <si>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</si>
  <si>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</si>
  <si>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</si>
  <si>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</si>
  <si>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</si>
  <si>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</si>
  <si>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</si>
  <si>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</si>
  <si>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</si>
  <si>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</si>
  <si>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</si>
  <si>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</si>
  <si>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</si>
  <si>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</si>
  <si>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</si>
  <si>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</si>
  <si>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</si>
  <si>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</si>
  <si>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</si>
  <si>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</si>
  <si>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</si>
  <si>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</si>
  <si>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</si>
  <si>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</si>
  <si>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</si>
  <si>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</si>
  <si>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</si>
  <si>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</si>
  <si>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</si>
  <si>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</si>
  <si>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</si>
  <si>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</si>
  <si>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</si>
  <si>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</si>
  <si>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</si>
  <si>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</si>
  <si>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</si>
  <si>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</si>
  <si>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</si>
  <si>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</si>
  <si>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</si>
  <si>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</si>
  <si>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</si>
  <si>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</si>
  <si>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</si>
  <si>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</si>
  <si>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</si>
  <si>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</si>
  <si>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</si>
  <si>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</si>
  <si>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</si>
  <si>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</si>
  <si>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</si>
  <si>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</si>
  <si>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</si>
  <si>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</si>
  <si>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</si>
  <si>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</si>
  <si>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</si>
  <si>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</si>
  <si>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</si>
  <si>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</si>
  <si>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</si>
  <si>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</si>
  <si>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</si>
  <si>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</si>
  <si>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</si>
  <si>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</si>
  <si>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</si>
  <si>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</si>
  <si>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</si>
  <si>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</si>
  <si>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</si>
  <si>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</si>
  <si>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</si>
  <si>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</si>
  <si>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</si>
  <si>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</si>
  <si>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</si>
  <si>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</si>
  <si>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</si>
  <si>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</si>
  <si>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</si>
  <si>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</si>
  <si>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</si>
  <si>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</si>
  <si>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</si>
  <si>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</si>
  <si>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</si>
  <si>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</si>
  <si>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</si>
  <si>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</si>
  <si>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</si>
  <si>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</si>
  <si>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</si>
  <si>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</si>
  <si>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</si>
  <si>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</si>
  <si>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</si>
  <si>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</si>
  <si>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</si>
  <si>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</si>
  <si>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</si>
  <si>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</si>
  <si>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</si>
  <si>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</si>
  <si>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</si>
  <si>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</si>
  <si>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</si>
  <si>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</si>
  <si>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</si>
  <si>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</si>
  <si>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</si>
  <si>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</si>
  <si>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</si>
  <si>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</si>
  <si>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</si>
  <si>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</si>
  <si>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</si>
  <si>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</si>
  <si>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</si>
  <si>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</si>
  <si>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</si>
  <si>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</si>
  <si>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</si>
  <si>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</si>
  <si>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</si>
  <si>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</si>
  <si>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</si>
  <si>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</si>
  <si>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</si>
  <si>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</si>
  <si>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</si>
  <si>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</si>
  <si>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</si>
  <si>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</si>
  <si>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</si>
  <si>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</si>
  <si>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</si>
  <si>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</si>
  <si>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</si>
  <si>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</si>
  <si>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</si>
  <si>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</si>
  <si>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</si>
  <si>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</si>
  <si>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</si>
  <si>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</si>
  <si>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</si>
  <si>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</si>
  <si>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</si>
  <si>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</si>
  <si>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</si>
  <si>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</si>
  <si>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</si>
  <si>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</si>
  <si>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</si>
  <si>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</si>
  <si>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</si>
  <si>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</si>
  <si>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</si>
  <si>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</si>
  <si>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</si>
  <si>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</si>
  <si>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</si>
  <si>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</si>
  <si>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</si>
  <si>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</si>
  <si>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</si>
  <si>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</si>
  <si>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</si>
  <si>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</si>
  <si>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</si>
  <si>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</si>
  <si>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</si>
  <si>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</si>
  <si>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</si>
  <si>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</si>
  <si>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</si>
  <si>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</si>
  <si>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</si>
  <si>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</si>
  <si>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</si>
  <si>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</si>
  <si>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</si>
  <si>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</si>
  <si>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</si>
  <si>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</si>
  <si>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</si>
  <si>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</si>
  <si>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</si>
  <si>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</si>
  <si>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</si>
  <si>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</si>
  <si>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</si>
  <si>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</si>
  <si>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</si>
  <si>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</si>
  <si>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</si>
  <si>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</si>
  <si>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</si>
  <si>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</si>
  <si>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</si>
  <si>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</si>
  <si>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</si>
  <si>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</si>
  <si>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</si>
  <si>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</si>
  <si>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</si>
  <si>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</si>
  <si>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</si>
  <si>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</si>
  <si>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</si>
  <si>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</si>
  <si>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</si>
  <si>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</si>
  <si>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</si>
  <si>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</si>
  <si>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</si>
  <si>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</si>
  <si>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</si>
  <si>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</si>
  <si>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</si>
  <si>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</si>
  <si>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</si>
  <si>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</si>
  <si>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</si>
  <si>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</si>
  <si>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</si>
  <si>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</si>
  <si>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</si>
  <si>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</si>
  <si>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</si>
  <si>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</si>
  <si>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</si>
  <si>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</si>
  <si>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</si>
  <si>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</si>
  <si>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</si>
  <si>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</si>
  <si>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</si>
  <si>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</si>
  <si>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</si>
  <si>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</si>
  <si>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</si>
  <si>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</si>
  <si>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</si>
  <si>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</si>
  <si>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</si>
  <si>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</si>
  <si>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</si>
  <si>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</si>
  <si>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</si>
  <si>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</si>
  <si>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</si>
  <si>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</si>
  <si>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</si>
  <si>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</si>
  <si>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</si>
  <si>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</si>
  <si>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</si>
  <si>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</si>
  <si>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</si>
  <si>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</si>
  <si>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</si>
  <si>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</si>
  <si>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</si>
  <si>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</si>
  <si>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</si>
  <si>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</si>
  <si>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</si>
  <si>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</si>
  <si>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</si>
  <si>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</si>
  <si>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</si>
  <si>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</si>
  <si>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</si>
  <si>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</si>
  <si>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</si>
  <si>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</si>
  <si>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</si>
  <si>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</si>
  <si>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</si>
  <si>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</si>
  <si>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</si>
  <si>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</si>
  <si>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</si>
  <si>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</si>
  <si>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</si>
  <si>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</si>
  <si>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</si>
  <si>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</si>
  <si>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</si>
  <si>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</si>
  <si>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</si>
  <si>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</si>
  <si>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</si>
  <si>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</si>
  <si>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</si>
  <si>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</si>
  <si>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</si>
  <si>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</si>
  <si>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</si>
  <si>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</si>
  <si>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</si>
  <si>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</si>
  <si>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</si>
  <si>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</si>
  <si>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</si>
  <si>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</si>
  <si>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</si>
  <si>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</si>
  <si>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</si>
  <si>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</si>
  <si>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</si>
  <si>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</si>
  <si>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</si>
  <si>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</si>
  <si>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</si>
  <si>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</si>
  <si>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</si>
  <si>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</si>
  <si>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</si>
  <si>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</si>
  <si>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</si>
  <si>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</si>
  <si>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</si>
  <si>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</si>
  <si>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</si>
  <si>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</si>
  <si>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</si>
  <si>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</si>
  <si>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</si>
  <si>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</si>
  <si>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</si>
  <si>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</si>
  <si>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</si>
  <si>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</si>
  <si>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</si>
  <si>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</si>
  <si>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</si>
  <si>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</si>
  <si>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</si>
  <si>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</si>
  <si>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</si>
  <si>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</si>
  <si>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</si>
  <si>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</si>
  <si>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</si>
  <si>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</si>
  <si>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</si>
  <si>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</si>
  <si>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</si>
  <si>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</si>
  <si>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</si>
  <si>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</si>
  <si>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</si>
  <si>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</si>
  <si>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</si>
  <si>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</si>
  <si>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</si>
  <si>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</si>
  <si>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</si>
  <si>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</si>
  <si>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</si>
  <si>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</si>
  <si>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</si>
  <si>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</si>
  <si>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</si>
  <si>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</si>
  <si>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</si>
  <si>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</si>
  <si>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</si>
  <si>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</si>
  <si>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</si>
  <si>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</si>
  <si>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</si>
  <si>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</si>
  <si>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</si>
  <si>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</si>
  <si>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</si>
  <si>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</si>
  <si>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</si>
  <si>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</si>
  <si>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</si>
  <si>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</si>
  <si>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</si>
  <si>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</si>
  <si>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</si>
  <si>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</si>
  <si>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</si>
  <si>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</si>
  <si>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</si>
  <si>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</si>
  <si>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</si>
  <si>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</si>
  <si>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</si>
  <si>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</si>
  <si>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</si>
  <si>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</si>
  <si>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</si>
  <si>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</si>
  <si>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</si>
  <si>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</si>
  <si>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</si>
  <si>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</si>
  <si>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</si>
  <si>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</si>
  <si>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</si>
  <si>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</si>
  <si>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</si>
  <si>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</si>
  <si>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</si>
  <si>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</si>
  <si>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</si>
  <si>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</si>
  <si>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</si>
  <si>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</si>
  <si>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</si>
  <si>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</si>
  <si>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</si>
  <si>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</si>
  <si>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</si>
  <si>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</si>
  <si>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</si>
  <si>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</si>
  <si>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</si>
  <si>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</si>
  <si>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</si>
  <si>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</si>
  <si>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</si>
  <si>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</si>
  <si>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</si>
  <si>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</si>
  <si>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</si>
  <si>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</si>
  <si>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</si>
  <si>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</si>
  <si>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</si>
  <si>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</si>
  <si>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</si>
  <si>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</si>
  <si>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</si>
  <si>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</si>
  <si>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</si>
  <si>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</si>
  <si>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</si>
  <si>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</si>
  <si>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</si>
  <si>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</si>
  <si>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</si>
  <si>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</si>
  <si>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</si>
  <si>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</si>
  <si>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</si>
  <si>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</si>
  <si>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</si>
  <si>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</si>
  <si>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</si>
  <si>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</si>
  <si>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</si>
  <si>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</si>
  <si>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</si>
  <si>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</si>
  <si>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</si>
  <si>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</si>
  <si>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</si>
  <si>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</si>
  <si>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</si>
  <si>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</si>
  <si>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</si>
  <si>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</si>
  <si>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</si>
  <si>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</si>
  <si>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</si>
  <si>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</si>
  <si>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</si>
  <si>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</si>
  <si>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</si>
  <si>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</si>
  <si>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</si>
  <si>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</si>
  <si>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</si>
  <si>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</si>
  <si>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</si>
  <si>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</si>
  <si>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</si>
  <si>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</si>
  <si>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</si>
  <si>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</si>
  <si>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</si>
  <si>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</si>
  <si>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</si>
  <si>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</si>
  <si>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</si>
  <si>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</si>
  <si>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</si>
  <si>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</si>
  <si>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</si>
  <si>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</si>
  <si>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</si>
  <si>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</si>
  <si>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</si>
  <si>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</si>
  <si>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</si>
  <si>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</si>
  <si>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</si>
  <si>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</si>
  <si>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</si>
  <si>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</si>
  <si>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</si>
  <si>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</si>
  <si>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</si>
  <si>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</si>
  <si>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</si>
  <si>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</si>
  <si>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</si>
  <si>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</si>
  <si>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</si>
  <si>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</si>
  <si>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</si>
  <si>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</si>
  <si>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</si>
  <si>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</si>
  <si>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</si>
  <si>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</si>
  <si>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</si>
  <si>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</si>
  <si>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</si>
  <si>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</si>
  <si>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</si>
  <si>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</si>
  <si>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</si>
  <si>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</si>
  <si>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</si>
  <si>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</si>
  <si>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</si>
  <si>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</si>
  <si>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</si>
  <si>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</si>
  <si>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</si>
  <si>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</si>
  <si>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</si>
  <si>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</si>
  <si>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</si>
  <si>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</si>
  <si>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</si>
  <si>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</si>
  <si>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</si>
  <si>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</si>
  <si>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</si>
  <si>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</si>
  <si>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</si>
  <si>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</si>
  <si>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</si>
  <si>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</si>
  <si>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</si>
  <si>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</si>
  <si>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</si>
  <si>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</si>
  <si>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</si>
  <si>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</si>
  <si>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</si>
  <si>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</si>
  <si>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</si>
  <si>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</si>
  <si>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</si>
  <si>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</si>
  <si>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</si>
  <si>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</si>
  <si>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</si>
  <si>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</si>
  <si>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</si>
  <si>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</si>
  <si>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</si>
  <si>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</si>
  <si>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</si>
  <si>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</si>
  <si>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</si>
  <si>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</si>
  <si>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</si>
  <si>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</si>
  <si>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</si>
  <si>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</si>
  <si>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</si>
  <si>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</si>
  <si>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</si>
  <si>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</si>
  <si>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</si>
  <si>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</si>
  <si>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</si>
  <si>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</si>
  <si>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</si>
  <si>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</si>
  <si>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</si>
  <si>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</si>
  <si>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</si>
  <si>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</si>
  <si>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</si>
  <si>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</si>
  <si>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</si>
  <si>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</si>
  <si>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</si>
  <si>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</si>
  <si>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</si>
  <si>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</si>
  <si>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</si>
  <si>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</si>
  <si>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</si>
  <si>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</si>
  <si>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</si>
  <si>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</si>
  <si>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</si>
  <si>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</si>
  <si>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</si>
  <si>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</si>
  <si>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</si>
  <si>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</si>
  <si>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</si>
  <si>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</si>
  <si>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</si>
  <si>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</si>
  <si>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</si>
  <si>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</si>
  <si>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</si>
  <si>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</si>
  <si>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</si>
  <si>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</si>
  <si>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</si>
  <si>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</si>
  <si>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</si>
  <si>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</si>
  <si>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</si>
  <si>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</si>
  <si>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</si>
  <si>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</si>
  <si>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</si>
  <si>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</si>
  <si>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</si>
  <si>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</si>
  <si>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</si>
  <si>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</si>
  <si>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</si>
  <si>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</si>
  <si>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</si>
  <si>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</si>
  <si>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</si>
  <si>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</si>
  <si>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</si>
  <si>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</si>
  <si>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</si>
  <si>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</si>
  <si>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</si>
  <si>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</si>
  <si>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</si>
  <si>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</si>
  <si>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</si>
  <si>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</si>
  <si>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</si>
  <si>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</si>
  <si>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</si>
  <si>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</si>
  <si>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</si>
  <si>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</si>
  <si>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</si>
  <si>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</si>
  <si>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</si>
  <si>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</si>
  <si>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</si>
  <si>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</si>
  <si>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</si>
  <si>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</si>
  <si>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</si>
  <si>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</si>
  <si>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</si>
  <si>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</si>
  <si>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</si>
  <si>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</si>
  <si>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</si>
  <si>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</si>
  <si>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</si>
  <si>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</si>
  <si>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</si>
  <si>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</si>
  <si>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</si>
  <si>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</si>
  <si>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</si>
  <si>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</si>
  <si>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</si>
  <si>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</si>
  <si>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</si>
  <si>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</si>
  <si>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</si>
  <si>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</si>
  <si>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</si>
  <si>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</si>
  <si>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</si>
  <si>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</si>
  <si>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</si>
  <si>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</si>
  <si>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</si>
  <si>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</si>
  <si>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</si>
  <si>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</si>
  <si>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</si>
  <si>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</si>
  <si>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</si>
  <si>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</si>
  <si>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</si>
  <si>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</si>
  <si>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</si>
  <si>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</si>
  <si>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</si>
  <si>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</si>
  <si>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</si>
  <si>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</si>
  <si>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</si>
  <si>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</si>
  <si>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</si>
  <si>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</si>
  <si>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</si>
  <si>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</si>
  <si>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</si>
  <si>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</si>
  <si>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</si>
  <si>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</si>
  <si>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</si>
  <si>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</si>
  <si>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</si>
  <si>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</si>
  <si>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</si>
  <si>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</si>
  <si>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</si>
  <si>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</si>
  <si>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</si>
  <si>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</si>
  <si>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</si>
  <si>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</si>
  <si>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</si>
  <si>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</si>
  <si>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</si>
  <si>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</si>
  <si>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</si>
  <si>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</si>
  <si>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</si>
  <si>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</si>
  <si>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</si>
  <si>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</si>
  <si>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</si>
  <si>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</si>
  <si>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</si>
  <si>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</si>
  <si>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</si>
  <si>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</si>
  <si>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</si>
  <si>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</si>
  <si>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</si>
  <si>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</si>
  <si>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</si>
  <si>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</si>
  <si>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</si>
  <si>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</si>
  <si>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</si>
  <si>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</si>
  <si>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</si>
  <si>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</si>
  <si>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</si>
  <si>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</si>
  <si>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</si>
  <si>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</si>
  <si>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</si>
  <si>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</si>
  <si>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</si>
  <si>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</si>
  <si>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</si>
  <si>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</si>
  <si>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</si>
  <si>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</si>
  <si>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</si>
  <si>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</si>
  <si>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</si>
  <si>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</si>
  <si>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</si>
  <si>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</si>
  <si>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</si>
  <si>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</si>
  <si>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</si>
  <si>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</si>
  <si>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</si>
  <si>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</si>
  <si>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</si>
  <si>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</si>
  <si>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</si>
  <si>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</si>
  <si>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</si>
  <si>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</si>
  <si>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</si>
  <si>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</si>
  <si>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</si>
  <si>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</si>
  <si>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</si>
  <si>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</si>
  <si>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</si>
  <si>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</si>
  <si>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</si>
  <si>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</si>
  <si>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</si>
  <si>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</si>
  <si>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</si>
  <si>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</si>
  <si>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</si>
  <si>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</si>
  <si>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</si>
  <si>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</si>
  <si>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</si>
  <si>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</si>
  <si>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</si>
  <si>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</si>
  <si>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</si>
  <si>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</si>
  <si>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</si>
  <si>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</si>
  <si>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</si>
  <si>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</si>
  <si>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</si>
  <si>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</si>
  <si>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</si>
  <si>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</si>
  <si>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</si>
  <si>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</si>
  <si>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</si>
  <si>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</si>
  <si>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</si>
  <si>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</si>
  <si>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</si>
  <si>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</si>
  <si>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</si>
  <si>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</si>
  <si>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</si>
  <si>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</si>
  <si>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</si>
  <si>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</si>
  <si>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</si>
  <si>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</si>
  <si>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</si>
  <si>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</si>
  <si>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</si>
  <si>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</si>
  <si>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</si>
  <si>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</si>
  <si>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</si>
  <si>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</si>
  <si>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</si>
  <si>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</si>
  <si>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</si>
  <si>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</si>
  <si>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</si>
  <si>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</si>
  <si>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</si>
  <si>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</si>
  <si>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</si>
  <si>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</si>
  <si>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</si>
  <si>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</si>
  <si>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</si>
  <si>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</si>
  <si>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</si>
  <si>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</si>
  <si>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</si>
  <si>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</si>
  <si>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</si>
  <si>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</si>
  <si>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</si>
  <si>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</si>
  <si>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</si>
  <si>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</si>
  <si>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</si>
  <si>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</si>
  <si>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</si>
  <si>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</si>
  <si>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</si>
  <si>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</si>
  <si>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</si>
  <si>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</si>
  <si>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</si>
  <si>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</si>
  <si>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</si>
  <si>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</si>
  <si>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</si>
  <si>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</si>
  <si>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</si>
  <si>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</si>
  <si>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</si>
  <si>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</si>
  <si>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</si>
  <si>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</si>
  <si>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</si>
  <si>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</si>
  <si>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</si>
  <si>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</si>
  <si>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</si>
  <si>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</si>
  <si>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</si>
  <si>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</si>
  <si>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</si>
  <si>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</si>
  <si>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</si>
  <si>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</si>
  <si>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</si>
  <si>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</si>
  <si>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</si>
  <si>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</si>
  <si>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</si>
  <si>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</si>
  <si>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</si>
  <si>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</si>
  <si>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</si>
  <si>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</si>
  <si>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</si>
  <si>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</si>
  <si>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</si>
  <si>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</si>
  <si>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</si>
  <si>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</si>
  <si>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</si>
  <si>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</si>
  <si>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</si>
  <si>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</si>
  <si>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</si>
  <si>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</si>
  <si>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</si>
  <si>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</si>
  <si>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</si>
  <si>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</si>
  <si>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</si>
  <si>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</si>
  <si>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</si>
  <si>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</si>
  <si>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</si>
  <si>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</si>
  <si>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</si>
  <si>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</si>
  <si>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</si>
  <si>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</si>
  <si>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</si>
  <si>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</si>
  <si>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</si>
  <si>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</si>
  <si>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</si>
  <si>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</si>
  <si>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</si>
  <si>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</si>
  <si>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</si>
  <si>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</si>
  <si>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</si>
  <si>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</si>
  <si>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</si>
  <si>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</si>
  <si>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</si>
  <si>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</si>
  <si>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</si>
  <si>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</si>
  <si>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</si>
  <si>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</si>
  <si>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</si>
  <si>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</si>
  <si>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</si>
  <si>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</si>
  <si>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</si>
  <si>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</si>
  <si>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</si>
  <si>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</si>
  <si>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</si>
  <si>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</si>
  <si>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</si>
  <si>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</si>
  <si>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</si>
  <si>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</si>
  <si>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</si>
  <si>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</si>
  <si>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</si>
  <si>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</si>
  <si>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</si>
  <si>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</si>
  <si>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</si>
  <si>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</si>
  <si>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</si>
  <si>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</si>
  <si>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</si>
  <si>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</si>
  <si>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</si>
  <si>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</si>
  <si>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</si>
  <si>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</si>
  <si>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</si>
  <si>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</si>
  <si>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</si>
  <si>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</si>
  <si>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</si>
  <si>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</si>
  <si>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</si>
  <si>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</si>
  <si>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</si>
  <si>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</si>
  <si>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</si>
  <si>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</si>
  <si>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</si>
  <si>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</si>
  <si>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</si>
  <si>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</si>
  <si>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</si>
  <si>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</si>
  <si>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</si>
  <si>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</si>
  <si>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</si>
  <si>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</si>
  <si>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</si>
  <si>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</si>
  <si>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</si>
  <si>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</si>
  <si>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</si>
  <si>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</si>
  <si>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</si>
  <si>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</si>
  <si>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</si>
  <si>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</si>
  <si>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</si>
  <si>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</si>
  <si>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</si>
  <si>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</si>
  <si>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</si>
  <si>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</si>
  <si>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</si>
  <si>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</si>
  <si>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</si>
  <si>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</si>
  <si>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</si>
  <si>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</si>
  <si>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</si>
  <si>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</si>
  <si>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</si>
  <si>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</si>
  <si>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</si>
  <si>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</si>
  <si>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</si>
  <si>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</si>
  <si>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</si>
  <si>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</si>
  <si>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</si>
  <si>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</si>
  <si>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</si>
  <si>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</si>
  <si>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</si>
  <si>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</si>
  <si>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</si>
  <si>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</si>
  <si>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</si>
  <si>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</si>
  <si>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</si>
  <si>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</si>
  <si>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</si>
  <si>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</si>
  <si>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</si>
  <si>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</si>
  <si>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</si>
  <si>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</si>
  <si>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</si>
  <si>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</si>
  <si>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</si>
  <si>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</si>
  <si>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</si>
  <si>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</si>
  <si>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</si>
  <si>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</si>
  <si>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</si>
  <si>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</si>
  <si>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</si>
  <si>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</si>
  <si>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</si>
  <si>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</si>
  <si>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</si>
  <si>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</si>
  <si>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</si>
  <si>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</si>
  <si>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</si>
  <si>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</si>
  <si>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</si>
  <si>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</si>
  <si>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</si>
  <si>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</si>
  <si>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</si>
  <si>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</si>
  <si>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</si>
  <si>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</si>
  <si>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</si>
  <si>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</si>
  <si>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</si>
  <si>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</si>
  <si>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</si>
  <si>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</si>
  <si>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</si>
  <si>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</si>
  <si>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</si>
  <si>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</si>
  <si>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</si>
  <si>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</si>
  <si>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</si>
  <si>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</si>
  <si>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</si>
  <si>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</si>
  <si>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</si>
  <si>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</si>
  <si>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</si>
  <si>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</si>
  <si>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</si>
  <si>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</si>
  <si>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</si>
  <si>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</si>
  <si>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</si>
  <si>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</si>
  <si>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</si>
  <si>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</si>
  <si>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</si>
  <si>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</si>
  <si>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</si>
  <si>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</si>
  <si>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</si>
  <si>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</si>
  <si>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</si>
  <si>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</si>
  <si>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</si>
  <si>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</si>
  <si>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</si>
  <si>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</si>
  <si>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</si>
  <si>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</si>
  <si>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</si>
  <si>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</si>
  <si>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</si>
  <si>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</si>
  <si>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</si>
  <si>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</si>
  <si>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</si>
  <si>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</si>
  <si>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</si>
  <si>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</si>
  <si>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</si>
  <si>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</si>
  <si>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</si>
  <si>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</si>
  <si>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</si>
  <si>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</si>
  <si>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</si>
  <si>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</si>
  <si>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</si>
  <si>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</si>
  <si>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</si>
  <si>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</si>
  <si>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</si>
  <si>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</si>
  <si>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</si>
  <si>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</si>
  <si>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</si>
  <si>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</si>
  <si>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</si>
  <si>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</si>
  <si>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</si>
  <si>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</si>
  <si>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</si>
  <si>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</si>
  <si>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</si>
  <si>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</si>
  <si>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</si>
  <si>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</si>
  <si>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</si>
  <si>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</si>
  <si>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</si>
  <si>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</si>
  <si>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</si>
  <si>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</si>
  <si>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</si>
  <si>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</si>
  <si>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</si>
  <si>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</si>
  <si>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</si>
  <si>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</si>
  <si>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</si>
  <si>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</si>
  <si>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</si>
  <si>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</si>
  <si>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</si>
  <si>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</si>
  <si>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</si>
  <si>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</si>
  <si>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</si>
  <si>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</si>
  <si>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</si>
  <si>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</si>
  <si>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</si>
  <si>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</si>
  <si>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</si>
  <si>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</si>
  <si>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</si>
  <si>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</si>
  <si>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</si>
  <si>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</si>
  <si>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</si>
  <si>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</si>
  <si>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</si>
  <si>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</si>
  <si>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</si>
  <si>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</si>
  <si>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</si>
  <si>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</si>
  <si>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</si>
  <si>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</si>
  <si>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</si>
  <si>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</si>
  <si>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</si>
  <si>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</si>
  <si>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</si>
  <si>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</si>
  <si>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</si>
  <si>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</si>
  <si>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</si>
  <si>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</si>
  <si>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</si>
  <si>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</si>
  <si>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</si>
  <si>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</si>
  <si>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</si>
  <si>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</si>
  <si>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</si>
  <si>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</si>
  <si>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</si>
  <si>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</si>
  <si>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</si>
  <si>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</si>
  <si>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</si>
  <si>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</si>
  <si>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</si>
  <si>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</si>
  <si>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</si>
  <si>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</si>
  <si>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</si>
  <si>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</si>
  <si>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</si>
  <si>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</si>
  <si>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</si>
  <si>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</si>
  <si>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</si>
  <si>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</si>
  <si>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</si>
  <si>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</si>
  <si>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</si>
  <si>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</si>
  <si>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</si>
  <si>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</si>
  <si>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</si>
  <si>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</si>
  <si>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</si>
  <si>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</si>
  <si>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</si>
  <si>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</si>
  <si>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</si>
  <si>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</si>
  <si>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</si>
  <si>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</si>
  <si>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</si>
  <si>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</si>
  <si>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</si>
  <si>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</si>
  <si>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</si>
  <si>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</si>
  <si>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</si>
  <si>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</si>
  <si>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</si>
  <si>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</si>
  <si>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</si>
  <si>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</si>
  <si>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</si>
  <si>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</si>
  <si>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</si>
  <si>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</si>
  <si>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</si>
  <si>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</si>
  <si>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</si>
  <si>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</si>
  <si>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</si>
  <si>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</si>
  <si>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</si>
  <si>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</si>
  <si>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</si>
  <si>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</si>
  <si>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</si>
  <si>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</si>
  <si>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</si>
  <si>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</si>
  <si>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</si>
  <si>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</si>
  <si>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</si>
  <si>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</si>
  <si>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</si>
  <si>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</si>
  <si>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</si>
  <si>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</si>
  <si>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</si>
  <si>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</si>
  <si>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</si>
  <si>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</si>
  <si>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</si>
  <si>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</si>
  <si>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</si>
  <si>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</si>
  <si>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</si>
  <si>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</si>
  <si>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</si>
  <si>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</si>
  <si>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</si>
  <si>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</si>
  <si>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</si>
  <si>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</si>
  <si>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</si>
  <si>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</si>
  <si>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</si>
  <si>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</si>
  <si>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</si>
  <si>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</si>
  <si>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</si>
  <si>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</si>
  <si>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</si>
  <si>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</si>
  <si>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</si>
  <si>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</si>
  <si>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</si>
  <si>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</si>
  <si>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</si>
  <si>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</si>
  <si>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</si>
  <si>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</si>
  <si>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</si>
  <si>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</si>
  <si>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</si>
  <si>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</si>
  <si>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</si>
  <si>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</si>
  <si>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</si>
  <si>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</si>
  <si>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</si>
  <si>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</si>
  <si>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</si>
  <si>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</si>
  <si>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</si>
  <si>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</si>
  <si>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</si>
  <si>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</si>
  <si>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</si>
  <si>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</si>
  <si>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</si>
  <si>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</si>
  <si>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</si>
  <si>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</si>
  <si>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</si>
  <si>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</si>
  <si>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</si>
  <si>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</si>
  <si>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</si>
  <si>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</si>
  <si>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</si>
  <si>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</si>
  <si>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</si>
  <si>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</si>
  <si>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</si>
  <si>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</si>
  <si>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</si>
  <si>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</si>
  <si>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</si>
  <si>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</si>
  <si>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</si>
  <si>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</si>
  <si>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</si>
  <si>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</si>
  <si>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</si>
  <si>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</si>
  <si>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</si>
  <si>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</si>
  <si>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</si>
  <si>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</si>
  <si>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</si>
  <si>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</si>
  <si>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</si>
  <si>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</si>
  <si>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</si>
  <si>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</si>
  <si>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</si>
  <si>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</si>
  <si>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</si>
  <si>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</si>
  <si>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</si>
  <si>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</si>
  <si>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</si>
  <si>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</si>
  <si>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</si>
  <si>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</si>
  <si>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</si>
  <si>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</si>
  <si>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</si>
  <si>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</si>
  <si>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</si>
  <si>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</si>
  <si>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</si>
  <si>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</si>
  <si>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</si>
  <si>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</si>
  <si>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</si>
  <si>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</si>
  <si>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</si>
  <si>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</si>
  <si>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</si>
  <si>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</si>
  <si>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</si>
  <si>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</si>
  <si>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</si>
  <si>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</si>
  <si>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</si>
  <si>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</si>
  <si>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</si>
  <si>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</si>
  <si>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</si>
  <si>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</si>
  <si>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</si>
  <si>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</si>
  <si>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</si>
  <si>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</si>
  <si>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</si>
  <si>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</si>
  <si>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</si>
  <si>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</si>
  <si>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</si>
  <si>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</si>
  <si>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</si>
  <si>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</si>
  <si>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</si>
  <si>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</si>
  <si>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</si>
  <si>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</si>
  <si>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</si>
  <si>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</si>
  <si>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</si>
  <si>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</si>
  <si>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</si>
  <si>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</si>
  <si>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</si>
  <si>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</si>
  <si>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</si>
  <si>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</si>
  <si>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</si>
  <si>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</si>
  <si>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</si>
  <si>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</si>
  <si>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</si>
  <si>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</si>
  <si>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</si>
  <si>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</si>
  <si>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</si>
  <si>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</si>
  <si>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</si>
  <si>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</si>
  <si>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</si>
  <si>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</si>
  <si>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</si>
  <si>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</si>
  <si>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</si>
  <si>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</si>
  <si>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</si>
  <si>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</si>
  <si>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</si>
  <si>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</si>
  <si>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</si>
  <si>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</si>
  <si>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</si>
  <si>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</si>
  <si>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</si>
  <si>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</si>
  <si>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</si>
  <si>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</si>
  <si>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</si>
  <si>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</si>
  <si>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</si>
  <si>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</si>
  <si>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</si>
  <si>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</si>
  <si>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</si>
  <si>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</si>
  <si>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</si>
  <si>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</si>
  <si>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</si>
  <si>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</si>
  <si>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</si>
  <si>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</si>
  <si>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</si>
  <si>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</si>
  <si>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</si>
  <si>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</si>
  <si>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</si>
  <si>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</si>
  <si>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</si>
  <si>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</si>
  <si>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</si>
  <si>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</si>
  <si>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</si>
  <si>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</si>
  <si>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</si>
  <si>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</si>
  <si>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</si>
  <si>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</si>
  <si>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</si>
  <si>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</si>
  <si>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</si>
  <si>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</si>
  <si>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</si>
  <si>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</si>
  <si>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</si>
  <si>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</si>
  <si>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</si>
  <si>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</si>
  <si>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</si>
  <si>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</si>
  <si>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</si>
  <si>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</si>
  <si>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</si>
  <si>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</si>
  <si>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</si>
  <si>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</si>
  <si>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</si>
  <si>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</si>
  <si>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</si>
  <si>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</si>
  <si>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</si>
  <si>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</si>
  <si>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</si>
  <si>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</si>
  <si>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</si>
  <si>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</si>
  <si>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</si>
  <si>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</si>
  <si>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</si>
  <si>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</si>
  <si>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</si>
  <si>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</si>
  <si>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</si>
  <si>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</si>
  <si>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</si>
  <si>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</si>
  <si>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</si>
  <si>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</si>
  <si>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</si>
  <si>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</si>
  <si>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</si>
  <si>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</si>
  <si>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</si>
  <si>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</si>
  <si>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</si>
  <si>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</si>
  <si>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</si>
  <si>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</si>
  <si>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</si>
  <si>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</si>
  <si>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</si>
  <si>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</si>
  <si>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</si>
  <si>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</si>
  <si>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</si>
  <si>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</si>
  <si>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</si>
  <si>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</si>
  <si>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</si>
  <si>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</si>
  <si>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</si>
  <si>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</si>
  <si>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</si>
  <si>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</si>
  <si>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</si>
  <si>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</si>
  <si>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</si>
  <si>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</si>
  <si>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</si>
  <si>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</si>
  <si>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</si>
  <si>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</si>
  <si>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</si>
  <si>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</si>
  <si>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</si>
  <si>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</si>
  <si>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</si>
  <si>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</si>
  <si>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</si>
  <si>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</si>
  <si>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</si>
  <si>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</si>
  <si>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</si>
  <si>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</si>
  <si>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</si>
  <si>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</si>
  <si>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</si>
  <si>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</si>
  <si>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</si>
  <si>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</si>
  <si>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</si>
  <si>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</si>
  <si>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</si>
  <si>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</si>
  <si>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</si>
  <si>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</si>
  <si>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</si>
  <si>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</si>
  <si>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</si>
  <si>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</si>
  <si>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</si>
  <si>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</si>
  <si>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</si>
  <si>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</si>
  <si>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</si>
  <si>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</si>
  <si>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</si>
  <si>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</si>
  <si>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</si>
  <si>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</si>
  <si>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</si>
  <si>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</si>
  <si>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</si>
  <si>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</si>
  <si>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</si>
  <si>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</si>
  <si>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</si>
  <si>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</si>
  <si>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</si>
  <si>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</si>
  <si>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</si>
  <si>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</si>
  <si>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</si>
  <si>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</si>
  <si>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</si>
  <si>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</si>
  <si>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</si>
  <si>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</si>
  <si>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</si>
  <si>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</si>
  <si>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</si>
  <si>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</si>
  <si>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</si>
  <si>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</si>
  <si>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</si>
  <si>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</si>
  <si>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</si>
  <si>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</si>
  <si>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</si>
  <si>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</si>
  <si>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</si>
  <si>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</si>
  <si>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</si>
  <si>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</si>
  <si>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</si>
  <si>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</si>
  <si>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</si>
  <si>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</si>
  <si>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</si>
  <si>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</si>
  <si>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</si>
  <si>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</si>
  <si>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</si>
  <si>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</si>
  <si>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</si>
  <si>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</si>
  <si>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</si>
  <si>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</si>
  <si>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</si>
  <si>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</si>
  <si>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</si>
  <si>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</si>
  <si>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</si>
  <si>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</si>
  <si>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</si>
  <si>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</si>
  <si>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</si>
  <si>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</si>
  <si>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</si>
  <si>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</si>
  <si>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</si>
  <si>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</si>
  <si>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</si>
  <si>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</si>
  <si>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</si>
  <si>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</si>
  <si>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</si>
  <si>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</si>
  <si>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</si>
  <si>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</si>
  <si>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</si>
  <si>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</si>
  <si>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</si>
  <si>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</si>
  <si>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</si>
  <si>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</si>
  <si>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</si>
  <si>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</si>
  <si>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</si>
  <si>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</si>
  <si>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</si>
  <si>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</si>
  <si>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</si>
  <si>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</si>
  <si>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</si>
  <si>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</si>
  <si>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</si>
  <si>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</si>
  <si>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</si>
  <si>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</si>
  <si>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</si>
  <si>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</si>
  <si>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</si>
  <si>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</si>
  <si>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</si>
  <si>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</si>
  <si>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</si>
  <si>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</si>
  <si>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</si>
  <si>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</si>
  <si>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</si>
  <si>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</si>
  <si>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</si>
  <si>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</si>
  <si>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</si>
  <si>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</si>
  <si>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</si>
  <si>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</si>
  <si>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</si>
  <si>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</si>
  <si>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</si>
  <si>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</si>
  <si>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</si>
  <si>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</si>
  <si>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</si>
  <si>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</si>
  <si>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</si>
  <si>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</si>
  <si>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</si>
  <si>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</si>
  <si>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</si>
  <si>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</si>
  <si>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</si>
  <si>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</si>
  <si>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</si>
  <si>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</si>
  <si>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</si>
  <si>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</si>
  <si>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</si>
  <si>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</si>
  <si>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</si>
  <si>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</si>
  <si>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</si>
  <si>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</si>
  <si>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</si>
  <si>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</si>
  <si>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</si>
  <si>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</si>
  <si>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</si>
  <si>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</si>
  <si>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</si>
  <si>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</si>
  <si>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</si>
  <si>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</si>
  <si>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</si>
  <si>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</si>
  <si>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</si>
  <si>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</si>
  <si>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</si>
  <si>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</si>
  <si>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</si>
  <si>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</si>
  <si>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</si>
  <si>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</si>
  <si>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</si>
  <si>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</si>
  <si>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</si>
  <si>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</si>
  <si>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</si>
  <si>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</si>
  <si>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</si>
  <si>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</si>
  <si>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</si>
  <si>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</si>
  <si>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</si>
  <si>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</si>
  <si>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</si>
  <si>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</si>
  <si>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</si>
  <si>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</si>
  <si>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</si>
  <si>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</si>
  <si>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</si>
  <si>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</si>
  <si>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</si>
  <si>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</si>
  <si>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</si>
  <si>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</si>
  <si>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</si>
  <si>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</si>
  <si>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</si>
  <si>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</si>
  <si>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</si>
  <si>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</si>
  <si>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</si>
  <si>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</si>
  <si>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</si>
  <si>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</si>
  <si>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</si>
  <si>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</si>
  <si>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</si>
  <si>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</si>
  <si>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</si>
  <si>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</si>
  <si>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</si>
  <si>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</si>
  <si>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</si>
  <si>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</si>
  <si>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</si>
  <si>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</si>
  <si>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</si>
  <si>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</si>
  <si>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</si>
  <si>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</si>
  <si>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</si>
  <si>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</si>
  <si>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</si>
  <si>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</si>
  <si>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</si>
  <si>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</si>
  <si>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</si>
  <si>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</si>
  <si>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</si>
  <si>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</si>
  <si>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</si>
  <si>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</si>
  <si>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</si>
  <si>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</si>
  <si>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</si>
  <si>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</si>
  <si>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</si>
  <si>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</si>
  <si>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</si>
  <si>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</si>
  <si>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</si>
  <si>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</si>
  <si>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</si>
  <si>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</si>
  <si>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</si>
  <si>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</si>
  <si>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</si>
  <si>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</si>
  <si>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</si>
  <si>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</si>
  <si>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</si>
  <si>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</si>
  <si>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</si>
  <si>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</si>
  <si>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</si>
  <si>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</si>
  <si>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</si>
  <si>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</si>
  <si>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</si>
  <si>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</si>
  <si>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</si>
  <si>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</si>
  <si>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</si>
  <si>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</si>
  <si>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</si>
  <si>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</si>
  <si>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</si>
  <si>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</si>
  <si>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</si>
  <si>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</si>
  <si>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</si>
  <si>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</si>
  <si>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</si>
  <si>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</si>
  <si>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</si>
  <si>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</si>
  <si>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</si>
  <si>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</si>
  <si>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</si>
  <si>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</si>
  <si>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</si>
  <si>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</si>
  <si>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</si>
  <si>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</si>
  <si>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</si>
  <si>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</si>
  <si>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</si>
  <si>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</si>
  <si>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</si>
  <si>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</si>
  <si>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</si>
  <si>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</si>
  <si>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</si>
  <si>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</si>
  <si>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</si>
  <si>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</si>
  <si>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</si>
  <si>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</si>
  <si>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</si>
  <si>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</si>
  <si>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</si>
  <si>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</si>
  <si>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</si>
  <si>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</si>
  <si>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</si>
  <si>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</si>
  <si>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</si>
  <si>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</si>
  <si>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</si>
  <si>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</si>
  <si>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</si>
  <si>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</si>
  <si>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</si>
  <si>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</si>
  <si>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</si>
  <si>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</si>
  <si>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</si>
  <si>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</si>
  <si>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</si>
  <si>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</si>
  <si>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</si>
  <si>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</si>
  <si>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</si>
  <si>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</si>
  <si>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</si>
  <si>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</si>
  <si>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</si>
  <si>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</si>
  <si>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</si>
  <si>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</si>
  <si>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</si>
  <si>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</si>
  <si>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</si>
  <si>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</si>
  <si>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</si>
  <si>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</si>
  <si>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</si>
  <si>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</si>
  <si>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</si>
  <si>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</si>
  <si>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</si>
  <si>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</si>
  <si>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</si>
  <si>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</si>
  <si>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</si>
  <si>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</si>
  <si>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</si>
  <si>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</si>
  <si>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</si>
  <si>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</si>
  <si>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</si>
  <si>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</si>
  <si>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</si>
  <si>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</si>
  <si>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</si>
  <si>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</si>
  <si>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</si>
  <si>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</si>
  <si>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</si>
  <si>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</si>
  <si>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</si>
  <si>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</si>
  <si>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</si>
  <si>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</si>
  <si>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</si>
  <si>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</si>
  <si>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</si>
  <si>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</si>
  <si>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</si>
  <si>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</si>
  <si>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</si>
  <si>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</si>
  <si>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</si>
  <si>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</si>
  <si>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</si>
  <si>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</si>
  <si>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</si>
  <si>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</si>
  <si>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</si>
  <si>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</si>
  <si>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</si>
  <si>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</si>
  <si>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</si>
  <si>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</si>
  <si>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</si>
  <si>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</si>
  <si>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</si>
  <si>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</si>
  <si>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</si>
  <si>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</si>
  <si>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</si>
  <si>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</si>
  <si>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</si>
  <si>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</si>
  <si>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</si>
  <si>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</si>
  <si>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</si>
  <si>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</si>
  <si>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</si>
  <si>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</si>
  <si>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</si>
  <si>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</si>
  <si>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</si>
  <si>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</si>
  <si>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</si>
  <si>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</si>
  <si>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</si>
  <si>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</si>
  <si>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</si>
  <si>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</si>
  <si>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</si>
  <si>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</si>
  <si>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</si>
  <si>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</si>
  <si>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</si>
  <si>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</si>
  <si>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</si>
  <si>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</si>
  <si>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</si>
  <si>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</si>
  <si>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</si>
  <si>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</si>
  <si>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</si>
  <si>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</si>
  <si>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</si>
  <si>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</si>
  <si>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</si>
  <si>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</si>
  <si>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</si>
  <si>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</si>
  <si>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</si>
  <si>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</si>
  <si>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</si>
  <si>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</si>
  <si>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</si>
  <si>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</si>
  <si>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</si>
  <si>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</si>
  <si>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</si>
  <si>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</si>
  <si>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</si>
  <si>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</si>
  <si>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</si>
  <si>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</si>
  <si>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</si>
  <si>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</si>
  <si>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</si>
  <si>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</si>
  <si>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</si>
  <si>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</si>
  <si>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</si>
  <si>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</si>
  <si>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</si>
  <si>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</si>
  <si>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</si>
  <si>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</si>
  <si>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</si>
  <si>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</si>
  <si>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</si>
  <si>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</si>
  <si>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</si>
  <si>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</si>
  <si>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</si>
  <si>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</si>
  <si>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</si>
  <si>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</si>
  <si>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</si>
  <si>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</si>
  <si>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</si>
  <si>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</si>
  <si>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</si>
  <si>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</si>
  <si>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</si>
  <si>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</si>
  <si>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</si>
  <si>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</si>
  <si>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</si>
  <si>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</si>
  <si>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</si>
  <si>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</si>
  <si>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</si>
  <si>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</si>
  <si>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</si>
  <si>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</si>
  <si>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</si>
  <si>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</si>
  <si>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</si>
  <si>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</si>
  <si>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</si>
  <si>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</si>
  <si>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</si>
  <si>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</si>
  <si>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</si>
  <si>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</si>
  <si>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</si>
  <si>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</si>
  <si>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</si>
  <si>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</si>
  <si>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</si>
  <si>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</si>
  <si>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</si>
  <si>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</si>
  <si>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</si>
  <si>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</si>
  <si>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</si>
  <si>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</si>
  <si>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</si>
  <si>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</si>
  <si>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</si>
  <si>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</si>
  <si>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</si>
  <si>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</si>
  <si>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</si>
  <si>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</si>
  <si>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</si>
  <si>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</si>
  <si>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</si>
  <si>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</si>
  <si>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</si>
  <si>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</si>
  <si>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</si>
  <si>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</si>
  <si>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</si>
  <si>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</si>
  <si>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</si>
  <si>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</si>
  <si>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</si>
  <si>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</si>
  <si>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</si>
  <si>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</si>
  <si>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</si>
  <si>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</si>
  <si>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</si>
  <si>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</si>
  <si>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</si>
  <si>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</si>
  <si>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</si>
  <si>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</si>
  <si>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</si>
  <si>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</si>
  <si>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</si>
  <si>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</si>
  <si>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</si>
  <si>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</si>
  <si>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</si>
  <si>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</si>
  <si>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</si>
  <si>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</si>
  <si>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</si>
  <si>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</si>
  <si>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</si>
  <si>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</si>
  <si>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</si>
  <si>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</si>
  <si>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</si>
  <si>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</si>
  <si>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</si>
  <si>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</si>
  <si>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</si>
  <si>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</si>
  <si>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</si>
  <si>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</si>
  <si>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</si>
  <si>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</si>
  <si>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</si>
  <si>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</si>
  <si>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</si>
  <si>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</si>
  <si>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</si>
  <si>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</si>
  <si>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</si>
  <si>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</si>
  <si>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</si>
  <si>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</si>
  <si>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</si>
  <si>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</si>
  <si>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</si>
  <si>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</si>
  <si>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</si>
  <si>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</si>
  <si>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</si>
  <si>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</si>
  <si>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</si>
  <si>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</si>
  <si>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</si>
  <si>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</si>
  <si>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</si>
  <si>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</si>
  <si>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</si>
  <si>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</si>
  <si>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</si>
  <si>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</si>
  <si>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</si>
  <si>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</si>
  <si>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</si>
  <si>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</si>
  <si>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</si>
  <si>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</si>
  <si>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</si>
  <si>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</si>
  <si>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</si>
  <si>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</si>
  <si>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</si>
  <si>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</si>
  <si>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</si>
  <si>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</si>
  <si>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</si>
  <si>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</si>
  <si>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</si>
  <si>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</si>
  <si>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</si>
  <si>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</si>
  <si>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</si>
  <si>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</si>
  <si>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</si>
  <si>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</si>
  <si>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</si>
  <si>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</si>
  <si>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</si>
  <si>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</si>
  <si>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</si>
  <si>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</si>
  <si>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</si>
  <si>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</si>
  <si>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</si>
  <si>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</si>
  <si>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</si>
  <si>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</si>
  <si>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</si>
  <si>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</si>
  <si>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</si>
  <si>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</si>
  <si>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</si>
  <si>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</si>
  <si>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</si>
  <si>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</si>
  <si>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</si>
  <si>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</si>
  <si>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</si>
  <si>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</si>
  <si>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</si>
  <si>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</si>
  <si>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</si>
  <si>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</si>
  <si>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</si>
  <si>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</si>
  <si>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</si>
  <si>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</si>
  <si>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</si>
  <si>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</si>
  <si>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</si>
  <si>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</si>
  <si>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</si>
  <si>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</si>
  <si>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</si>
  <si>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</si>
  <si>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</si>
  <si>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</si>
  <si>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</si>
  <si>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</si>
  <si>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</si>
  <si>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</si>
  <si>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</si>
  <si>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</si>
  <si>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</si>
  <si>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</si>
  <si>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</si>
  <si>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</si>
  <si>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</si>
  <si>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</si>
  <si>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</si>
  <si>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</si>
  <si>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</si>
  <si>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</si>
  <si>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</si>
  <si>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</si>
  <si>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</si>
  <si>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</si>
  <si>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</si>
  <si>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</si>
  <si>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</si>
  <si>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</si>
  <si>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</si>
  <si>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</si>
  <si>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</si>
  <si>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</si>
  <si>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</si>
  <si>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</si>
  <si>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</si>
  <si>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</si>
  <si>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</si>
  <si>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</si>
  <si>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</si>
  <si>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</si>
  <si>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</si>
  <si>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</si>
  <si>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</si>
  <si>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</si>
  <si>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</si>
  <si>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</si>
  <si>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</si>
  <si>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</si>
  <si>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</si>
  <si>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</si>
  <si>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</si>
  <si>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</si>
  <si>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</si>
  <si>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</si>
  <si>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</si>
  <si>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</si>
  <si>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</si>
  <si>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</si>
  <si>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</si>
  <si>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</si>
  <si>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</si>
  <si>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</si>
  <si>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</si>
  <si>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</si>
  <si>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</si>
  <si>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</si>
  <si>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</si>
  <si>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</si>
  <si>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</si>
  <si>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</si>
  <si>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</si>
  <si>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</si>
  <si>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</si>
  <si>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</si>
  <si>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</si>
  <si>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</si>
  <si>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</si>
  <si>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</si>
  <si>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</si>
  <si>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</si>
  <si>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</si>
  <si>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</si>
  <si>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</si>
  <si>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</si>
  <si>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</si>
  <si>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</si>
  <si>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</si>
  <si>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</si>
  <si>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</si>
  <si>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</si>
  <si>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</si>
  <si>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</si>
  <si>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</si>
  <si>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</si>
  <si>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</si>
  <si>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</si>
  <si>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</si>
  <si>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</si>
  <si>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</si>
  <si>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</si>
  <si>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</si>
  <si>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</si>
  <si>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</si>
  <si>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</si>
  <si>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</si>
  <si>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</si>
  <si>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</si>
  <si>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</si>
  <si>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</si>
  <si>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</si>
  <si>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</si>
  <si>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</si>
  <si>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</si>
  <si>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</si>
  <si>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</si>
  <si>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</si>
  <si>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</si>
  <si>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</si>
  <si>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</si>
  <si>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</si>
  <si>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</si>
  <si>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</si>
  <si>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</si>
  <si>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</si>
  <si>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</si>
  <si>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</si>
  <si>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</si>
  <si>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</si>
  <si>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</si>
  <si>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</si>
  <si>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</si>
  <si>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</si>
  <si>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</si>
  <si>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</si>
  <si>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</si>
  <si>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</si>
  <si>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</si>
  <si>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</si>
  <si>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</si>
  <si>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</si>
  <si>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</si>
  <si>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</si>
  <si>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</si>
  <si>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</si>
  <si>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</si>
  <si>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</si>
  <si>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</si>
  <si>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</si>
  <si>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</si>
  <si>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</si>
  <si>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</si>
  <si>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</si>
  <si>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</si>
  <si>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</si>
  <si>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</si>
  <si>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</si>
  <si>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</si>
  <si>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</si>
  <si>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</si>
  <si>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</si>
  <si>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</si>
  <si>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</si>
  <si>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</si>
  <si>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</si>
  <si>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</si>
  <si>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</si>
  <si>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</si>
  <si>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</si>
  <si>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</si>
  <si>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</si>
  <si>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</si>
  <si>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</si>
  <si>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</si>
  <si>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</si>
  <si>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</si>
  <si>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</si>
  <si>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</si>
  <si>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</si>
  <si>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</si>
  <si>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</si>
  <si>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</si>
  <si>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</si>
  <si>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</si>
  <si>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</si>
  <si>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</si>
  <si>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</si>
  <si>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</si>
  <si>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</si>
  <si>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</si>
  <si>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</si>
  <si>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</si>
  <si>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</si>
  <si>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</si>
  <si>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</si>
  <si>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</si>
  <si>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</si>
  <si>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</si>
  <si>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</si>
  <si>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</si>
  <si>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</si>
  <si>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</si>
  <si>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</si>
  <si>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</si>
  <si>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</si>
  <si>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</si>
  <si>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</si>
  <si>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</si>
  <si>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</si>
  <si>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</si>
  <si>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</si>
  <si>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</si>
  <si>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</si>
  <si>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</si>
  <si>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</si>
  <si>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</si>
  <si>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</si>
  <si>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</si>
  <si>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</si>
  <si>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</si>
  <si>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</si>
  <si>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</si>
  <si>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</si>
  <si>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</si>
  <si>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</si>
  <si>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</si>
  <si>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</si>
  <si>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</si>
  <si>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</si>
  <si>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</si>
  <si>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</si>
  <si>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</si>
  <si>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</si>
  <si>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</si>
  <si>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</si>
  <si>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</si>
  <si>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</si>
  <si>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</si>
  <si>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</si>
  <si>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</si>
  <si>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</si>
  <si>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</si>
  <si>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</si>
  <si>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</si>
  <si>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</si>
  <si>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</si>
  <si>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</si>
  <si>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</si>
  <si>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</si>
  <si>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</si>
  <si>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</si>
  <si>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</si>
  <si>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</si>
  <si>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</si>
  <si>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</si>
  <si>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</si>
  <si>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</si>
  <si>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</si>
  <si>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</si>
  <si>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</si>
  <si>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</si>
  <si>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</si>
  <si>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</si>
  <si>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</si>
  <si>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</si>
  <si>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</si>
  <si>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</si>
  <si>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</si>
  <si>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</si>
  <si>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</si>
  <si>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</si>
  <si>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</si>
  <si>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</si>
  <si>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</si>
  <si>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</si>
  <si>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</si>
  <si>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</si>
  <si>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</si>
  <si>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</si>
  <si>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</si>
  <si>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</si>
  <si>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</si>
  <si>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</si>
  <si>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</si>
  <si>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</si>
  <si>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</si>
  <si>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</si>
  <si>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</si>
  <si>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</si>
  <si>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</si>
  <si>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</si>
  <si>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</si>
  <si>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</si>
  <si>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</si>
  <si>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</si>
  <si>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</si>
  <si>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</si>
  <si>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</si>
  <si>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</si>
  <si>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</si>
  <si>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</si>
  <si>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</si>
  <si>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</si>
  <si>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</si>
  <si>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</si>
  <si>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</si>
  <si>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</si>
  <si>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</si>
  <si>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</si>
  <si>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</si>
  <si>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</si>
  <si>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</si>
  <si>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</si>
  <si>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</si>
  <si>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</si>
  <si>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</si>
  <si>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</si>
  <si>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</si>
  <si>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</si>
  <si>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</si>
  <si>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</si>
  <si>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</si>
  <si>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</si>
  <si>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</si>
  <si>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</si>
  <si>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</si>
  <si>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</si>
  <si>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</si>
  <si>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</si>
  <si>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</si>
  <si>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</si>
  <si>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</si>
  <si>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</si>
  <si>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</si>
  <si>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</si>
  <si>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</si>
  <si>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</si>
  <si>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</si>
  <si>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</si>
  <si>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</si>
  <si>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</si>
  <si>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</si>
  <si>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</si>
  <si>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</si>
  <si>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</si>
  <si>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</si>
  <si>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</si>
  <si>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</si>
  <si>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</si>
  <si>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</si>
  <si>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</si>
  <si>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</si>
  <si>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</si>
  <si>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</si>
  <si>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</si>
  <si>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</si>
  <si>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</si>
  <si>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</si>
  <si>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</si>
  <si>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</si>
  <si>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</si>
  <si>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</si>
  <si>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</si>
  <si>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</si>
  <si>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</si>
  <si>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</si>
  <si>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</si>
  <si>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</si>
  <si>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</si>
  <si>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</si>
  <si>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</si>
  <si>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</si>
  <si>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</si>
  <si>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</si>
  <si>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</si>
  <si>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</si>
  <si>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</si>
  <si>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</si>
  <si>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</si>
  <si>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</si>
  <si>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</si>
  <si>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</si>
  <si>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</si>
  <si>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</si>
  <si>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</si>
  <si>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</si>
  <si>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</si>
  <si>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</si>
  <si>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</si>
  <si>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</si>
  <si>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</si>
  <si>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</si>
  <si>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</si>
  <si>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</si>
  <si>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</si>
  <si>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</si>
  <si>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</si>
  <si>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</si>
  <si>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</si>
  <si>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</si>
  <si>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</si>
  <si>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</si>
  <si>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</si>
  <si>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</si>
  <si>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</si>
  <si>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</si>
  <si>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</si>
  <si>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</si>
  <si>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</si>
  <si>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</si>
  <si>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</si>
  <si>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</si>
  <si>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</si>
  <si>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</si>
  <si>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</si>
  <si>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</si>
  <si>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</si>
  <si>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</si>
  <si>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</si>
  <si>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</si>
  <si>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</si>
  <si>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</si>
  <si>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</si>
  <si>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</si>
  <si>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</si>
  <si>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</si>
  <si>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</si>
  <si>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</si>
  <si>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</si>
  <si>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</si>
  <si>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</si>
  <si>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</si>
  <si>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</si>
  <si>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</si>
  <si>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</si>
  <si>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</si>
  <si>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</si>
  <si>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</si>
  <si>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</si>
  <si>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</si>
  <si>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</si>
  <si>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</si>
  <si>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</si>
  <si>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</si>
  <si>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</si>
  <si>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</si>
  <si>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</si>
  <si>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</si>
  <si>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</si>
  <si>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</si>
  <si>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</si>
  <si>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</si>
  <si>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</si>
  <si>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</si>
  <si>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</si>
  <si>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</si>
  <si>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</si>
  <si>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</si>
  <si>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</si>
  <si>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</si>
  <si>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</si>
  <si>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</si>
  <si>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</si>
  <si>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</si>
  <si>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</si>
  <si>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</si>
  <si>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</si>
  <si>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</si>
  <si>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</si>
  <si>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</si>
  <si>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</si>
  <si>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</si>
  <si>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</si>
  <si>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</si>
  <si>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</si>
  <si>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</si>
  <si>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</si>
  <si>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</si>
  <si>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</si>
  <si>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</si>
  <si>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</si>
  <si>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</si>
  <si>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</si>
  <si>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</si>
  <si>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</si>
  <si>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</si>
  <si>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</si>
  <si>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</si>
  <si>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</si>
  <si>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</si>
  <si>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</si>
  <si>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</si>
  <si>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</si>
  <si>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</si>
  <si>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</si>
  <si>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</si>
  <si>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</si>
  <si>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</si>
  <si>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</si>
  <si>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</si>
  <si>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</si>
  <si>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</si>
  <si>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</si>
  <si>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</si>
  <si>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</si>
  <si>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</si>
  <si>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</si>
  <si>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</si>
  <si>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</si>
  <si>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</si>
  <si>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</si>
  <si>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</si>
  <si>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</si>
  <si>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</si>
  <si>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</si>
  <si>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</si>
  <si>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</si>
  <si>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</si>
  <si>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</si>
  <si>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</si>
  <si>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</si>
  <si>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</si>
  <si>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</si>
  <si>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</si>
  <si>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</si>
  <si>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</si>
  <si>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</si>
  <si>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</si>
  <si>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</si>
  <si>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</si>
  <si>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</si>
  <si>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</si>
  <si>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</si>
  <si>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</si>
  <si>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</si>
  <si>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</si>
  <si>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</si>
  <si>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</si>
  <si>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</si>
  <si>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</si>
  <si>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</si>
  <si>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</si>
  <si>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</si>
  <si>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</si>
  <si>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</si>
  <si>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</si>
  <si>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</si>
  <si>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</si>
  <si>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</si>
  <si>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</si>
  <si>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</si>
  <si>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</si>
  <si>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</si>
  <si>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</si>
  <si>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</si>
  <si>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</si>
  <si>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</si>
  <si>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</si>
  <si>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</si>
  <si>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</si>
  <si>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</si>
  <si>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</si>
  <si>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</si>
  <si>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</si>
  <si>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</si>
  <si>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</si>
  <si>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</si>
  <si>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</si>
  <si>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</si>
  <si>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</si>
  <si>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</si>
  <si>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</si>
  <si>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</si>
  <si>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</si>
  <si>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</si>
  <si>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</si>
  <si>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</si>
  <si>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</si>
  <si>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</si>
  <si>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</si>
  <si>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</si>
  <si>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</si>
  <si>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</si>
  <si>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</si>
  <si>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</si>
  <si>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</si>
  <si>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</si>
  <si>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</si>
  <si>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</si>
  <si>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</si>
  <si>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</si>
  <si>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</si>
  <si>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</si>
  <si>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</si>
  <si>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</si>
  <si>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</si>
  <si>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</si>
  <si>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</si>
  <si>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</si>
  <si>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</si>
  <si>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</si>
  <si>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</si>
  <si>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</si>
  <si>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</si>
  <si>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</si>
  <si>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</si>
  <si>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</si>
  <si>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</si>
  <si>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</si>
  <si>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</si>
  <si>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</si>
  <si>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</si>
  <si>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</si>
  <si>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</si>
  <si>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</si>
  <si>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</si>
  <si>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</si>
  <si>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</si>
  <si>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</si>
  <si>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</si>
  <si>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</si>
  <si>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</si>
  <si>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</si>
  <si>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</si>
  <si>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</si>
  <si>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</si>
  <si>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</si>
  <si>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</si>
  <si>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</si>
  <si>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</si>
  <si>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</si>
  <si>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</si>
  <si>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</si>
  <si>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</si>
  <si>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</si>
  <si>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</si>
  <si>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</si>
  <si>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</si>
  <si>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</si>
  <si>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</si>
  <si>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</si>
  <si>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</si>
  <si>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</si>
  <si>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</si>
  <si>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</si>
  <si>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</si>
  <si>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</si>
  <si>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</si>
  <si>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</si>
  <si>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</si>
  <si>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</si>
  <si>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</si>
  <si>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</si>
  <si>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</si>
  <si>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</si>
  <si>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</si>
  <si>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</si>
  <si>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</si>
  <si>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</si>
  <si>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</si>
  <si>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</si>
  <si>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</si>
  <si>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</si>
  <si>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</si>
  <si>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</si>
  <si>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</si>
  <si>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</si>
  <si>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</si>
  <si>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</si>
  <si>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</si>
  <si>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</si>
  <si>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</si>
  <si>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</si>
  <si>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</si>
  <si>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</si>
  <si>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</si>
  <si>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</si>
  <si>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</si>
  <si>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</si>
  <si>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</si>
  <si>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</si>
  <si>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</si>
  <si>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</si>
  <si>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</si>
  <si>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</si>
  <si>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</si>
  <si>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</si>
  <si>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</si>
  <si>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</si>
  <si>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</si>
  <si>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</si>
  <si>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</si>
  <si>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</si>
  <si>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</si>
  <si>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</si>
  <si>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</si>
  <si>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</si>
  <si>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</si>
  <si>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</si>
  <si>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</si>
  <si>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</si>
  <si>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</si>
  <si>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</si>
  <si>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</si>
  <si>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</si>
  <si>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</si>
  <si>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</si>
  <si>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</si>
  <si>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</si>
  <si>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</si>
  <si>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</si>
  <si>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</si>
  <si>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</si>
  <si>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</si>
  <si>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</si>
  <si>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</si>
  <si>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</si>
  <si>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</si>
  <si>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</si>
  <si>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</si>
  <si>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</si>
  <si>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</si>
  <si>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</si>
  <si>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</si>
  <si>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</si>
  <si>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</si>
  <si>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</si>
  <si>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</si>
  <si>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</si>
  <si>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</si>
  <si>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</si>
  <si>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</si>
  <si>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</si>
  <si>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</si>
  <si>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</si>
  <si>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</si>
  <si>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</si>
  <si>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</si>
  <si>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</si>
  <si>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</si>
  <si>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</si>
  <si>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</si>
  <si>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</si>
  <si>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</si>
  <si>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</si>
  <si>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</si>
  <si>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</si>
  <si>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</si>
  <si>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</si>
  <si>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</si>
  <si>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</si>
  <si>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</si>
  <si>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</si>
  <si>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</si>
  <si>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</si>
  <si>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</si>
  <si>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</si>
  <si>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</si>
  <si>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</si>
  <si>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</si>
  <si>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</si>
  <si>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</si>
  <si>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</si>
  <si>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</si>
  <si>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</si>
  <si>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</si>
  <si>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</si>
  <si>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</si>
  <si>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</si>
  <si>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</si>
  <si>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</si>
  <si>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</si>
  <si>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</si>
  <si>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</si>
  <si>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</si>
  <si>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</si>
  <si>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</si>
  <si>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</si>
  <si>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</si>
  <si>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</si>
  <si>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</si>
  <si>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</si>
  <si>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</si>
  <si>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</si>
  <si>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</si>
  <si>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</si>
  <si>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</si>
  <si>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</si>
  <si>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</si>
  <si>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</si>
  <si>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</si>
  <si>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</si>
  <si>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</si>
  <si>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</si>
  <si>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</si>
  <si>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</si>
  <si>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</si>
  <si>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</si>
  <si>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</si>
  <si>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</si>
  <si>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</si>
  <si>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</si>
  <si>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</si>
  <si>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</si>
  <si>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</si>
  <si>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</si>
  <si>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</si>
  <si>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</si>
  <si>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</si>
  <si>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</si>
  <si>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</si>
  <si>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</si>
  <si>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</si>
  <si>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</si>
  <si>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</si>
  <si>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</si>
  <si>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</si>
  <si>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</si>
  <si>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</si>
  <si>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</si>
  <si>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</si>
  <si>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</si>
  <si>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</si>
  <si>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</si>
  <si>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</si>
  <si>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</si>
  <si>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</si>
  <si>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</si>
  <si>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</si>
  <si>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</si>
  <si>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</si>
  <si>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</si>
  <si>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</si>
  <si>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</si>
  <si>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</si>
  <si>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</si>
  <si>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</si>
  <si>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</si>
  <si>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</si>
  <si>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</si>
  <si>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</si>
  <si>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</si>
  <si>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</si>
  <si>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</si>
  <si>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</si>
  <si>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</si>
  <si>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</si>
  <si>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</si>
  <si>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</si>
  <si>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</si>
  <si>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</si>
  <si>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</si>
  <si>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</si>
  <si>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</si>
  <si>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</si>
  <si>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</si>
  <si>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</si>
  <si>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</si>
  <si>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</si>
  <si>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</si>
  <si>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</si>
  <si>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</si>
  <si>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</si>
  <si>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</si>
  <si>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</si>
  <si>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</si>
  <si>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</si>
  <si>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</si>
  <si>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</si>
  <si>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</si>
  <si>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</si>
  <si>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</si>
  <si>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</si>
  <si>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</si>
  <si>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</si>
  <si>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</si>
  <si>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</si>
  <si>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</si>
  <si>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</si>
  <si>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</si>
  <si>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</si>
  <si>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</si>
  <si>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</si>
  <si>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</si>
  <si>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</si>
  <si>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</si>
  <si>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</si>
  <si>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</si>
  <si>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</si>
  <si>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</si>
  <si>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</si>
  <si>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</si>
  <si>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</si>
  <si>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</si>
  <si>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</si>
  <si>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</si>
  <si>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</si>
  <si>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</si>
  <si>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</si>
  <si>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</si>
  <si>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</si>
  <si>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</si>
  <si>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</si>
  <si>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</si>
  <si>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</si>
  <si>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</si>
  <si>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</si>
  <si>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</si>
  <si>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</si>
  <si>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</si>
  <si>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</si>
  <si>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</si>
  <si>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</si>
  <si>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</si>
  <si>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</si>
  <si>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</si>
  <si>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</si>
  <si>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</si>
  <si>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</si>
  <si>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</si>
  <si>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</si>
  <si>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</si>
  <si>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</si>
  <si>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</si>
  <si>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</si>
  <si>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</si>
  <si>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</si>
  <si>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</si>
  <si>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</si>
  <si>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</si>
  <si>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</si>
  <si>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</si>
  <si>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</si>
  <si>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</si>
  <si>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</si>
  <si>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</si>
  <si>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</si>
  <si>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</si>
  <si>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</si>
  <si>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</si>
  <si>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</si>
  <si>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</si>
  <si>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</si>
  <si>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</si>
  <si>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</si>
  <si>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</si>
  <si>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</si>
  <si>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</si>
  <si>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</si>
  <si>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</si>
  <si>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</si>
  <si>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</si>
  <si>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</si>
  <si>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</si>
  <si>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</si>
  <si>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</si>
  <si>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</si>
  <si>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</si>
  <si>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</si>
  <si>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</si>
  <si>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</si>
  <si>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</si>
  <si>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</si>
  <si>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</si>
  <si>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</si>
  <si>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</si>
  <si>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</si>
  <si>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</si>
  <si>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</si>
  <si>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</si>
  <si>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</si>
  <si>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</si>
  <si>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</si>
  <si>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</si>
  <si>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</si>
  <si>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</si>
  <si>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</si>
  <si>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</si>
  <si>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</si>
  <si>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</si>
  <si>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</si>
  <si>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</si>
  <si>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</si>
  <si>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</si>
  <si>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</si>
  <si>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</si>
  <si>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</si>
  <si>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</si>
  <si>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</si>
  <si>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</si>
  <si>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</si>
  <si>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</si>
  <si>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</si>
  <si>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</si>
  <si>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</si>
  <si>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</si>
  <si>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</si>
  <si>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</si>
  <si>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</si>
  <si>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</si>
  <si>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</si>
  <si>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</si>
  <si>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</si>
  <si>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</si>
  <si>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</si>
  <si>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</si>
  <si>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</si>
  <si>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</si>
  <si>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</si>
  <si>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</si>
  <si>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</si>
  <si>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</si>
  <si>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</si>
  <si>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</si>
  <si>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</si>
  <si>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</si>
  <si>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</si>
  <si>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</si>
  <si>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</si>
  <si>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</si>
  <si>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</si>
  <si>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</si>
  <si>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</si>
  <si>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</si>
  <si>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</si>
  <si>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</si>
  <si>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</si>
  <si>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</si>
  <si>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</si>
  <si>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</si>
  <si>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</si>
  <si>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</si>
  <si>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</si>
  <si>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</si>
  <si>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</si>
  <si>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</si>
  <si>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</si>
  <si>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</si>
  <si>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</si>
  <si>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</si>
  <si>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</si>
  <si>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</si>
  <si>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</si>
  <si>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</si>
  <si>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</si>
  <si>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</si>
  <si>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</si>
  <si>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</si>
  <si>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</si>
  <si>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</si>
  <si>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</si>
  <si>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</si>
  <si>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</si>
  <si>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</si>
  <si>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</si>
  <si>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</si>
  <si>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</si>
  <si>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</si>
  <si>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</si>
  <si>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</si>
  <si>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</si>
  <si>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</si>
  <si>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</si>
  <si>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</si>
  <si>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</si>
  <si>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</si>
  <si>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</si>
  <si>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</si>
  <si>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</si>
  <si>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</si>
  <si>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</si>
  <si>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</si>
  <si>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</si>
  <si>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</si>
  <si>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</si>
  <si>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</si>
  <si>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</si>
  <si>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</si>
  <si>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</si>
  <si>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</si>
  <si>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</si>
  <si>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</si>
  <si>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</si>
  <si>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</si>
  <si>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</si>
  <si>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</si>
  <si>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</si>
  <si>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</si>
  <si>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</si>
  <si>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</si>
  <si>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</si>
  <si>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</si>
  <si>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</si>
  <si>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</si>
  <si>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</si>
  <si>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</si>
  <si>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</si>
  <si>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</si>
  <si>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</si>
  <si>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</si>
  <si>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</si>
  <si>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</si>
  <si>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</si>
  <si>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</si>
  <si>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</si>
  <si>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</si>
  <si>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</si>
  <si>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</si>
  <si>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</si>
  <si>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</si>
  <si>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</si>
  <si>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</si>
  <si>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</si>
  <si>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</si>
  <si>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</si>
  <si>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</si>
  <si>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</si>
  <si>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</si>
  <si>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</si>
  <si>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</si>
  <si>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</si>
  <si>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</si>
  <si>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</si>
  <si>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</si>
  <si>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</si>
  <si>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</si>
  <si>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</si>
  <si>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</si>
  <si>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</si>
  <si>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</si>
  <si>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</si>
  <si>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</si>
  <si>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</si>
  <si>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</si>
  <si>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</si>
  <si>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</si>
  <si>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</si>
  <si>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</si>
  <si>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</si>
  <si>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</si>
  <si>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</si>
  <si>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</si>
  <si>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</si>
  <si>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</si>
  <si>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</si>
  <si>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</si>
  <si>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</si>
  <si>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</si>
  <si>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</si>
  <si>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</si>
  <si>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</si>
  <si>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</si>
  <si>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</si>
  <si>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</si>
  <si>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</si>
  <si>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</si>
  <si>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</si>
  <si>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</si>
  <si>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</si>
  <si>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</si>
  <si>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</si>
  <si>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</si>
  <si>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</si>
  <si>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</si>
  <si>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</si>
  <si>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</si>
  <si>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</si>
  <si>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</si>
  <si>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</si>
  <si>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</si>
  <si>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</si>
  <si>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</si>
  <si>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</si>
  <si>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</si>
  <si>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</si>
  <si>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</si>
  <si>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</si>
  <si>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</si>
  <si>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</si>
  <si>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</si>
  <si>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</si>
  <si>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</si>
  <si>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</si>
  <si>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</si>
  <si>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</si>
  <si>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</si>
  <si>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</si>
  <si>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</si>
  <si>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</si>
  <si>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</si>
  <si>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</si>
  <si>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</si>
  <si>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</si>
  <si>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</si>
  <si>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</si>
  <si>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</si>
  <si>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</si>
  <si>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</si>
  <si>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</si>
  <si>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</si>
  <si>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</si>
  <si>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</si>
  <si>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</si>
  <si>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</si>
  <si>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</si>
  <si>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</si>
  <si>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</si>
  <si>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</si>
  <si>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</si>
  <si>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</si>
  <si>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</si>
  <si>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</si>
  <si>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</si>
  <si>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</si>
  <si>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</si>
  <si>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</si>
  <si>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</si>
  <si>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</si>
  <si>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</si>
  <si>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</si>
  <si>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</si>
  <si>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</si>
  <si>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</si>
  <si>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</si>
  <si>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</si>
  <si>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</si>
  <si>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</si>
  <si>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</si>
  <si>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</si>
  <si>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</si>
  <si>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</si>
  <si>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</si>
  <si>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</si>
  <si>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</si>
  <si>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</si>
  <si>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</si>
  <si>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</si>
  <si>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</si>
  <si>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</si>
  <si>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</si>
  <si>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</si>
  <si>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</si>
  <si>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</si>
  <si>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</si>
  <si>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</si>
  <si>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</si>
  <si>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</si>
  <si>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</si>
  <si>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</si>
  <si>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</si>
  <si>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</si>
  <si>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</si>
  <si>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</si>
  <si>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</si>
  <si>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</si>
  <si>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</si>
  <si>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</si>
  <si>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</si>
  <si>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</si>
  <si>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</si>
  <si>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</si>
  <si>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</si>
  <si>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</si>
  <si>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</si>
  <si>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</si>
  <si>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</si>
  <si>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</si>
  <si>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</si>
  <si>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</si>
  <si>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</si>
  <si>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</si>
  <si>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</si>
  <si>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</si>
  <si>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</si>
  <si>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</si>
  <si>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</si>
  <si>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</si>
  <si>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</si>
  <si>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</si>
  <si>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</si>
  <si>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</si>
  <si>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</si>
  <si>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</si>
  <si>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</si>
  <si>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</si>
  <si>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</si>
  <si>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</si>
  <si>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</si>
  <si>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</si>
  <si>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</si>
  <si>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</si>
  <si>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</si>
  <si>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</si>
  <si>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</si>
  <si>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</si>
  <si>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</si>
  <si>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</si>
  <si>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</si>
  <si>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</si>
  <si>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</si>
  <si>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</si>
  <si>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</si>
  <si>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</si>
  <si>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</si>
  <si>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</si>
  <si>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</si>
  <si>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</si>
  <si>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</si>
  <si>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</si>
  <si>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</si>
  <si>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</si>
  <si>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</si>
  <si>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</si>
  <si>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</si>
  <si>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</si>
  <si>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</si>
  <si>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</si>
  <si>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</si>
  <si>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</si>
  <si>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</si>
  <si>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</si>
  <si>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</si>
  <si>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</si>
  <si>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</si>
  <si>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</si>
  <si>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</si>
  <si>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</si>
  <si>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</si>
  <si>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</si>
  <si>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</si>
  <si>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</si>
  <si>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</si>
  <si>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</si>
  <si>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</si>
  <si>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</si>
  <si>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</si>
  <si>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</si>
  <si>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</si>
  <si>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</si>
  <si>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</si>
  <si>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</si>
  <si>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</si>
  <si>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</si>
  <si>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</si>
  <si>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</si>
  <si>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</si>
  <si>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</si>
  <si>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</si>
  <si>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</si>
  <si>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</si>
  <si>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</si>
  <si>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</si>
  <si>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</si>
  <si>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</si>
  <si>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</si>
  <si>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</si>
  <si>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</si>
  <si>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</si>
  <si>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</si>
  <si>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</si>
  <si>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</si>
  <si>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</si>
  <si>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</si>
  <si>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</si>
  <si>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</si>
  <si>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</si>
  <si>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</si>
  <si>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</si>
  <si>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</si>
  <si>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</si>
  <si>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</si>
  <si>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</si>
  <si>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</si>
  <si>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</si>
  <si>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</si>
  <si>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</si>
  <si>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</si>
  <si>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</si>
  <si>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</si>
  <si>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</si>
  <si>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</si>
  <si>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</si>
  <si>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</si>
  <si>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</si>
  <si>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</si>
  <si>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</si>
  <si>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</si>
  <si>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</si>
  <si>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</si>
  <si>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</si>
  <si>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</si>
  <si>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</si>
  <si>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</si>
  <si>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</si>
  <si>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</si>
  <si>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</si>
  <si>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</si>
  <si>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</si>
  <si>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</si>
  <si>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</si>
  <si>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</si>
  <si>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</si>
  <si>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</si>
  <si>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</si>
  <si>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</si>
  <si>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</si>
  <si>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</si>
  <si>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</si>
  <si>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</si>
  <si>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</si>
  <si>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</si>
  <si>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</si>
  <si>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</si>
  <si>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</si>
  <si>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</si>
  <si>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</si>
  <si>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</si>
  <si>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</si>
  <si>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</si>
  <si>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</si>
  <si>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</si>
  <si>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</si>
  <si>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</si>
  <si>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</si>
  <si>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</si>
  <si>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</si>
  <si>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</si>
  <si>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</si>
  <si>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</si>
  <si>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</si>
  <si>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</si>
  <si>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</si>
  <si>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</si>
  <si>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</si>
  <si>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</si>
  <si>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</si>
  <si>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</si>
  <si>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</si>
  <si>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</si>
  <si>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</si>
  <si>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</si>
  <si>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</si>
  <si>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</si>
  <si>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</si>
  <si>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</si>
  <si>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</si>
  <si>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</si>
  <si>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</si>
  <si>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</si>
  <si>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</si>
  <si>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</si>
  <si>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</si>
  <si>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</si>
  <si>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</si>
  <si>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</si>
  <si>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</si>
  <si>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</si>
  <si>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</si>
  <si>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</si>
  <si>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</si>
  <si>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</si>
  <si>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</si>
  <si>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</si>
  <si>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</si>
  <si>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</si>
  <si>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</si>
  <si>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</si>
  <si>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</si>
  <si>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</si>
  <si>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</si>
  <si>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</si>
  <si>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</si>
  <si>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</si>
  <si>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</si>
  <si>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</si>
  <si>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</si>
  <si>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</si>
  <si>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</si>
  <si>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</si>
  <si>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</si>
  <si>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</si>
  <si>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</si>
  <si>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</si>
  <si>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</si>
  <si>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</si>
  <si>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</si>
  <si>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</si>
  <si>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</si>
  <si>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</si>
  <si>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</si>
  <si>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</si>
  <si>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</si>
  <si>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</si>
  <si>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</si>
  <si>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</si>
  <si>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</si>
  <si>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</si>
  <si>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</si>
  <si>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</si>
  <si>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</si>
  <si>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</si>
  <si>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</si>
  <si>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</si>
  <si>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</si>
  <si>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</si>
  <si>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</si>
  <si>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</si>
  <si>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</si>
  <si>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</si>
  <si>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</si>
  <si>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</si>
  <si>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</si>
  <si>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</si>
  <si>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</si>
  <si>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</si>
  <si>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</si>
  <si>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</si>
  <si>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</si>
  <si>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</si>
  <si>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</si>
  <si>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</si>
  <si>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</si>
  <si>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</si>
  <si>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</si>
  <si>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</si>
  <si>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</si>
  <si>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</si>
  <si>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</si>
  <si>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</si>
  <si>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</si>
  <si>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</si>
  <si>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</si>
  <si>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</si>
  <si>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</si>
  <si>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</si>
  <si>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</si>
  <si>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</si>
  <si>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</si>
  <si>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</si>
  <si>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</si>
  <si>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</si>
  <si>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</si>
  <si>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</si>
  <si>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</si>
  <si>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</si>
  <si>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</si>
  <si>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</si>
  <si>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</si>
  <si>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</si>
  <si>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</si>
  <si>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</si>
  <si>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</si>
  <si>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</si>
  <si>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</si>
  <si>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</si>
  <si>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</si>
  <si>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</si>
  <si>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</si>
  <si>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</si>
  <si>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</si>
  <si>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</si>
  <si>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</si>
  <si>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</si>
  <si>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</si>
  <si>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</si>
  <si>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</si>
  <si>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</si>
  <si>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</si>
  <si>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</si>
  <si>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</si>
  <si>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</si>
  <si>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</si>
  <si>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</si>
  <si>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</si>
  <si>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</si>
  <si>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</si>
  <si>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</si>
  <si>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</si>
  <si>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</si>
  <si>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</si>
  <si>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</si>
  <si>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</si>
  <si>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</si>
  <si>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</si>
  <si>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</si>
  <si>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</si>
  <si>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</si>
  <si>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</si>
  <si>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</si>
  <si>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</si>
  <si>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</si>
  <si>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</si>
  <si>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</si>
  <si>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</si>
  <si>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</si>
  <si>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</si>
  <si>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</si>
  <si>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</si>
  <si>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</si>
  <si>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</si>
  <si>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</si>
  <si>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</si>
  <si>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</si>
  <si>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</si>
  <si>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</si>
  <si>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</si>
  <si>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</si>
  <si>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</si>
  <si>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</si>
  <si>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</si>
  <si>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</si>
  <si>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</si>
  <si>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</si>
  <si>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</si>
  <si>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</si>
  <si>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</si>
  <si>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</si>
  <si>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</si>
  <si>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</si>
  <si>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</si>
  <si>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</si>
  <si>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</si>
  <si>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</si>
  <si>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</si>
  <si>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</si>
  <si>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</si>
  <si>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</si>
  <si>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</si>
  <si>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</si>
  <si>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</si>
  <si>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</si>
  <si>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</si>
  <si>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</si>
  <si>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</si>
  <si>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</si>
  <si>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</si>
  <si>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</si>
  <si>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</si>
  <si>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</si>
  <si>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</si>
  <si>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</si>
  <si>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</si>
  <si>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</si>
  <si>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</si>
  <si>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</si>
  <si>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</si>
  <si>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</si>
  <si>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</si>
  <si>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</si>
  <si>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</si>
  <si>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</si>
  <si>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</si>
  <si>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</si>
  <si>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</si>
  <si>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</si>
  <si>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</si>
  <si>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</si>
  <si>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</si>
  <si>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</si>
  <si>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</si>
  <si>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</si>
  <si>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</si>
  <si>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</si>
  <si>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</si>
  <si>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</si>
  <si>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</si>
  <si>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</si>
  <si>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</si>
  <si>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</si>
  <si>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</si>
  <si>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</si>
  <si>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</si>
  <si>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</si>
  <si>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</si>
  <si>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</si>
  <si>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</si>
  <si>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</si>
  <si>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</si>
  <si>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</si>
  <si>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</si>
  <si>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</si>
  <si>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</si>
  <si>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</si>
  <si>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</si>
  <si>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</si>
  <si>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</si>
  <si>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</si>
  <si>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</si>
  <si>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</si>
  <si>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</si>
  <si>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</si>
  <si>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</si>
  <si>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</si>
  <si>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</si>
  <si>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</si>
  <si>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</si>
  <si>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</si>
  <si>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</si>
  <si>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</si>
  <si>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</si>
  <si>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</si>
  <si>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</si>
  <si>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</si>
  <si>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</si>
  <si>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</si>
  <si>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</si>
  <si>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</si>
  <si>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</si>
  <si>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</si>
  <si>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</si>
  <si>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</si>
  <si>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</si>
  <si>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</si>
  <si>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</si>
  <si>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</si>
  <si>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</si>
  <si>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</si>
  <si>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</si>
  <si>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</si>
  <si>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</si>
  <si>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</si>
  <si>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</si>
  <si>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</si>
  <si>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</si>
  <si>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</si>
  <si>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</si>
  <si>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</si>
  <si>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</si>
  <si>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</si>
  <si>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</si>
  <si>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</si>
  <si>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</si>
  <si>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</si>
  <si>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</si>
  <si>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</si>
  <si>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</si>
  <si>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</si>
  <si>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</si>
  <si>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</si>
  <si>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</si>
  <si>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</si>
  <si>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</si>
  <si>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</si>
  <si>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</si>
  <si>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</si>
  <si>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</si>
  <si>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</si>
  <si>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</si>
  <si>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</si>
  <si>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</si>
  <si>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</si>
  <si>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</si>
  <si>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</si>
  <si>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</si>
  <si>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</si>
  <si>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</si>
  <si>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</si>
  <si>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</si>
  <si>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</si>
  <si>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</si>
  <si>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</si>
  <si>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</si>
  <si>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</si>
  <si>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</si>
  <si>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</si>
  <si>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</si>
  <si>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</si>
  <si>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</si>
  <si>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</si>
  <si>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</si>
  <si>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</si>
  <si>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</si>
  <si>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</si>
  <si>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</si>
  <si>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</si>
  <si>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</si>
  <si>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</si>
  <si>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</si>
  <si>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</si>
  <si>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</si>
  <si>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</si>
  <si>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</si>
  <si>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</si>
  <si>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</si>
  <si>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</si>
  <si>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</si>
  <si>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</si>
  <si>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</si>
  <si>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</si>
  <si>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</si>
  <si>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</si>
  <si>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</si>
  <si>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</si>
  <si>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</si>
  <si>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</si>
  <si>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</si>
  <si>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</si>
  <si>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</si>
  <si>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</si>
  <si>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</si>
  <si>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</si>
  <si>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</si>
  <si>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</si>
  <si>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</si>
  <si>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</si>
  <si>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</si>
  <si>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</si>
  <si>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</si>
  <si>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</si>
  <si>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</si>
  <si>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</si>
  <si>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</si>
  <si>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</si>
  <si>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</si>
  <si>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</si>
  <si>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</si>
  <si>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</si>
  <si>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</si>
  <si>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</si>
  <si>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</si>
  <si>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</si>
  <si>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</si>
  <si>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</si>
  <si>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</si>
  <si>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</si>
  <si>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</si>
  <si>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</si>
  <si>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</si>
  <si>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</si>
  <si>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</si>
  <si>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</si>
  <si>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</si>
  <si>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</si>
  <si>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</si>
  <si>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</si>
  <si>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</si>
  <si>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</si>
  <si>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</si>
  <si>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</si>
  <si>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</si>
  <si>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</si>
  <si>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</si>
  <si>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</si>
  <si>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</si>
  <si>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</si>
  <si>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</si>
  <si>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</si>
  <si>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</si>
  <si>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</si>
  <si>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</si>
  <si>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</si>
  <si>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</si>
  <si>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</si>
  <si>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</si>
  <si>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</si>
  <si>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</si>
  <si>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</si>
  <si>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</si>
  <si>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</si>
  <si>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</si>
  <si>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</si>
  <si>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</si>
  <si>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</si>
  <si>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</si>
  <si>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</si>
  <si>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</si>
  <si>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</si>
  <si>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</si>
  <si>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</si>
  <si>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</si>
  <si>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</si>
  <si>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</si>
  <si>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</si>
  <si>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</si>
  <si>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</si>
  <si>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</si>
  <si>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</si>
  <si>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</si>
  <si>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</si>
  <si>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</si>
  <si>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</si>
  <si>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</si>
  <si>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</si>
  <si>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</si>
  <si>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</si>
  <si>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</si>
  <si>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</si>
  <si>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</si>
  <si>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</si>
  <si>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</si>
  <si>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</si>
  <si>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</si>
  <si>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</si>
  <si>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</si>
  <si>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</si>
  <si>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</si>
  <si>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</si>
  <si>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</si>
  <si>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</si>
  <si>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</si>
  <si>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</si>
  <si>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</si>
  <si>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</si>
  <si>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</si>
  <si>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</si>
  <si>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</si>
  <si>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</si>
  <si>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</si>
  <si>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</si>
  <si>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</si>
  <si>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</si>
  <si>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</si>
  <si>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</si>
  <si>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</si>
  <si>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</si>
  <si>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</si>
  <si>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</si>
  <si>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</si>
  <si>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</si>
  <si>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</si>
  <si>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</si>
  <si>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</si>
  <si>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</si>
  <si>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</si>
  <si>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</si>
  <si>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</si>
  <si>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</si>
  <si>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</si>
  <si>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</si>
  <si>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</si>
  <si>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</si>
  <si>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</si>
  <si>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</si>
  <si>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</si>
  <si>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</si>
  <si>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</si>
  <si>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</si>
  <si>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</si>
  <si>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</si>
  <si>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</si>
  <si>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</si>
  <si>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</si>
  <si>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</si>
  <si>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</si>
  <si>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</si>
  <si>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</si>
  <si>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</si>
  <si>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</si>
  <si>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</si>
  <si>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</si>
  <si>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</si>
  <si>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</si>
  <si>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</si>
  <si>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</si>
  <si>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</si>
  <si>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</si>
  <si>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</si>
  <si>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</si>
  <si>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</si>
  <si>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</si>
  <si>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</si>
  <si>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</si>
  <si>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</si>
  <si>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</si>
  <si>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</si>
  <si>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</si>
  <si>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</si>
  <si>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</si>
  <si>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</si>
  <si>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</si>
  <si>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</si>
  <si>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</si>
  <si>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</si>
  <si>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</si>
  <si>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</si>
  <si>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</si>
  <si>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</si>
  <si>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</si>
  <si>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</si>
  <si>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</si>
  <si>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</si>
  <si>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</si>
  <si>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</si>
  <si>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</si>
  <si>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</si>
  <si>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</si>
  <si>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</si>
  <si>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</si>
  <si>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</si>
  <si>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</si>
  <si>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</si>
  <si>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</si>
  <si>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</si>
  <si>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</si>
  <si>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</si>
  <si>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</si>
  <si>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</si>
  <si>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</si>
  <si>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</si>
  <si>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</si>
  <si>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</si>
  <si>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</si>
  <si>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</si>
  <si>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</si>
  <si>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</si>
  <si>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</si>
  <si>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</si>
  <si>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</si>
  <si>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</si>
  <si>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</si>
  <si>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</si>
  <si>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</si>
  <si>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</si>
  <si>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</si>
  <si>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</si>
  <si>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</si>
  <si>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</si>
  <si>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</si>
  <si>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</si>
  <si>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</si>
  <si>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</si>
  <si>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</si>
  <si>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</si>
  <si>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</si>
  <si>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</si>
  <si>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</si>
  <si>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</si>
  <si>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</si>
  <si>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</si>
  <si>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</si>
  <si>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</si>
  <si>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</si>
  <si>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</si>
  <si>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</si>
  <si>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</si>
  <si>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</si>
  <si>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</si>
  <si>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</si>
  <si>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</si>
  <si>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</si>
  <si>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</si>
  <si>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</si>
  <si>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</si>
  <si>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</si>
  <si>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</si>
  <si>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</si>
  <si>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</si>
  <si>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</si>
  <si>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</si>
  <si>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</si>
  <si>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</si>
  <si>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</si>
  <si>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</si>
  <si>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</si>
  <si>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</si>
  <si>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</si>
  <si>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</si>
  <si>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</si>
  <si>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</si>
  <si>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</si>
  <si>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</si>
  <si>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</si>
  <si>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</si>
  <si>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</si>
  <si>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</si>
  <si>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</si>
  <si>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</si>
  <si>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</si>
  <si>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</si>
  <si>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</si>
  <si>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</si>
  <si>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</si>
  <si>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</si>
  <si>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</si>
  <si>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</si>
  <si>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</si>
  <si>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</si>
  <si>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</si>
  <si>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</si>
  <si>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</si>
  <si>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</si>
  <si>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</si>
  <si>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</si>
  <si>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</si>
  <si>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</si>
  <si>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</si>
  <si>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</si>
  <si>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</si>
  <si>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</si>
  <si>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</si>
  <si>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</si>
  <si>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</si>
  <si>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</si>
  <si>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</si>
  <si>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</si>
  <si>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</si>
  <si>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</si>
  <si>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</si>
  <si>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</si>
  <si>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</si>
  <si>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</si>
  <si>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</si>
  <si>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</si>
  <si>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</si>
  <si>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</si>
  <si>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</si>
  <si>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</si>
  <si>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</si>
  <si>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</si>
  <si>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</si>
  <si>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</si>
  <si>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</si>
  <si>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</si>
  <si>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</si>
  <si>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</si>
  <si>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</si>
  <si>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</si>
  <si>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</si>
  <si>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</si>
  <si>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</si>
  <si>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</si>
  <si>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</si>
  <si>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</si>
  <si>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</si>
  <si>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</si>
  <si>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</si>
  <si>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</si>
  <si>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</si>
  <si>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</si>
  <si>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</si>
  <si>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</si>
  <si>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</si>
  <si>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</si>
  <si>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</si>
  <si>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</si>
  <si>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</si>
  <si>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</si>
  <si>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</si>
  <si>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</si>
  <si>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</si>
  <si>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</si>
  <si>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</si>
  <si>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</si>
  <si>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</si>
  <si>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</si>
  <si>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</si>
  <si>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</si>
  <si>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</si>
  <si>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</si>
  <si>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</si>
  <si>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</si>
  <si>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</si>
  <si>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</si>
  <si>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</si>
  <si>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</si>
  <si>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</si>
  <si>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</si>
  <si>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</si>
  <si>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</si>
  <si>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</si>
  <si>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</si>
  <si>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</si>
  <si>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</si>
  <si>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</si>
  <si>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</si>
  <si>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</si>
  <si>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</si>
  <si>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</si>
  <si>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</si>
  <si>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</si>
  <si>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</si>
  <si>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</si>
  <si>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</si>
  <si>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</si>
  <si>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</si>
  <si>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</si>
  <si>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</si>
  <si>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</si>
  <si>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</si>
  <si>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</si>
  <si>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</si>
  <si>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</si>
  <si>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</si>
  <si>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</si>
  <si>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</si>
  <si>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</si>
  <si>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</si>
  <si>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</si>
  <si>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</si>
  <si>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</si>
  <si>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</si>
  <si>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</si>
  <si>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</si>
  <si>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</si>
  <si>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</si>
  <si>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</si>
  <si>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</si>
  <si>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</si>
  <si>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</si>
  <si>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</si>
  <si>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</si>
  <si>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</si>
  <si>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</si>
  <si>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</si>
  <si>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</si>
  <si>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</si>
  <si>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</si>
  <si>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</si>
  <si>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</si>
  <si>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</si>
  <si>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</si>
  <si>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</si>
  <si>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</si>
  <si>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</si>
  <si>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</si>
  <si>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</si>
  <si>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</si>
  <si>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</si>
  <si>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</si>
  <si>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</si>
  <si>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</si>
  <si>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</si>
  <si>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</si>
  <si>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</si>
  <si>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</si>
  <si>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</si>
  <si>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</si>
  <si>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</si>
  <si>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</si>
  <si>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</si>
  <si>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</si>
  <si>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</si>
  <si>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</si>
  <si>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</si>
  <si>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</si>
  <si>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</si>
  <si>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</si>
  <si>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</si>
  <si>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</si>
  <si>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</si>
  <si>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</si>
  <si>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</si>
  <si>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</si>
  <si>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</si>
  <si>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</si>
  <si>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</si>
  <si>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</si>
  <si>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</si>
  <si>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</si>
  <si>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</si>
  <si>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</si>
  <si>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</si>
  <si>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</si>
  <si>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</si>
  <si>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</si>
  <si>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</si>
  <si>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</si>
  <si>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</si>
  <si>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</si>
  <si>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</si>
  <si>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</si>
  <si>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</si>
  <si>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</si>
  <si>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</si>
  <si>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</si>
  <si>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</si>
  <si>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</si>
  <si>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</si>
  <si>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</si>
  <si>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</si>
  <si>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</si>
  <si>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</si>
  <si>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</si>
  <si>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</si>
  <si>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</si>
  <si>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</si>
  <si>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</si>
  <si>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</si>
  <si>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</si>
  <si>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</si>
  <si>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</si>
  <si>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</si>
  <si>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</si>
  <si>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</si>
  <si>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</si>
  <si>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</si>
  <si>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</si>
  <si>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</si>
  <si>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</si>
  <si>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</si>
  <si>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</si>
  <si>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</si>
  <si>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</si>
  <si>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</si>
  <si>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</si>
  <si>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</si>
  <si>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</si>
  <si>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</si>
  <si>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</si>
  <si>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</si>
  <si>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</si>
  <si>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</si>
  <si>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</si>
  <si>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</si>
  <si>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</si>
  <si>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</si>
  <si>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</si>
  <si>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</si>
  <si>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</si>
  <si>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</si>
  <si>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</si>
  <si>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</si>
  <si>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</si>
  <si>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</si>
  <si>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</si>
  <si>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</si>
  <si>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</si>
  <si>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</si>
  <si>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</si>
  <si>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</si>
  <si>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</si>
  <si>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</si>
  <si>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</si>
  <si>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</si>
  <si>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</si>
  <si>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</si>
  <si>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</si>
  <si>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</si>
  <si>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</si>
  <si>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</si>
  <si>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</si>
  <si>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</si>
  <si>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</si>
  <si>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</si>
  <si>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</si>
  <si>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</si>
  <si>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</si>
  <si>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</si>
  <si>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</si>
  <si>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</si>
  <si>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</si>
  <si>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</si>
  <si>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</si>
  <si>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</si>
  <si>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</si>
  <si>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</si>
  <si>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</si>
  <si>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</si>
  <si>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</si>
  <si>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</si>
  <si>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</si>
  <si>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</si>
  <si>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</si>
  <si>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</si>
  <si>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</si>
  <si>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</si>
  <si>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</si>
  <si>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</si>
  <si>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</si>
  <si>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</si>
  <si>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</si>
  <si>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</si>
  <si>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</si>
  <si>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</si>
  <si>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</si>
  <si>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</si>
  <si>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</si>
  <si>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</si>
  <si>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</si>
  <si>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</si>
  <si>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</si>
  <si>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</si>
  <si>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</si>
  <si>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</si>
  <si>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</si>
  <si>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</si>
  <si>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</si>
  <si>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</si>
  <si>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</si>
  <si>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</si>
  <si>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</si>
  <si>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</si>
  <si>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</si>
  <si>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</si>
  <si>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</si>
  <si>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</si>
  <si>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</si>
  <si>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</si>
  <si>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</si>
  <si>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</si>
  <si>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</si>
  <si>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</si>
  <si>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</si>
  <si>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</si>
  <si>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</si>
  <si>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</si>
  <si>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</si>
  <si>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</si>
  <si>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</si>
  <si>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</si>
  <si>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</si>
  <si>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</si>
  <si>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</si>
  <si>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</si>
  <si>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</si>
  <si>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</si>
  <si>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</si>
  <si>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</si>
  <si>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</si>
  <si>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</si>
  <si>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</si>
  <si>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</si>
  <si>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</si>
  <si>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</si>
  <si>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</si>
  <si>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</si>
  <si>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</si>
  <si>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</si>
  <si>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</si>
  <si>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</si>
  <si>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</si>
  <si>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</si>
  <si>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</si>
  <si>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</si>
  <si>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</si>
  <si>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</si>
  <si>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</si>
  <si>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</si>
  <si>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</si>
  <si>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</si>
  <si>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</si>
  <si>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</si>
  <si>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</si>
  <si>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</si>
  <si>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</si>
  <si>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</si>
  <si>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</si>
  <si>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</si>
  <si>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</si>
  <si>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</si>
  <si>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</si>
  <si>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</si>
  <si>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</si>
  <si>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</si>
  <si>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</si>
  <si>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</si>
  <si>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</si>
  <si>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</si>
  <si>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</si>
  <si>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</si>
  <si>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</si>
  <si>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</si>
  <si>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</si>
  <si>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</si>
  <si>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</si>
  <si>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</si>
  <si>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</si>
  <si>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</si>
  <si>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</si>
  <si>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</si>
  <si>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</si>
  <si>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</si>
  <si>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</si>
  <si>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</si>
  <si>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</si>
  <si>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</si>
  <si>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</si>
  <si>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</si>
  <si>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</si>
  <si>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</si>
  <si>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</si>
  <si>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</si>
  <si>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</si>
  <si>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</si>
  <si>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</si>
  <si>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</si>
  <si>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</si>
  <si>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</si>
  <si>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</si>
  <si>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</si>
  <si>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</si>
  <si>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</si>
  <si>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</si>
  <si>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</si>
  <si>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</si>
  <si>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</si>
  <si>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</si>
  <si>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</si>
  <si>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</si>
  <si>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</si>
  <si>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</si>
  <si>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</si>
  <si>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</si>
  <si>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</si>
  <si>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</si>
  <si>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</si>
  <si>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</si>
  <si>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</si>
  <si>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</si>
  <si>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</si>
  <si>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</si>
  <si>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</si>
  <si>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</si>
  <si>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</si>
  <si>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</si>
  <si>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</si>
  <si>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</si>
  <si>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</si>
  <si>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</si>
  <si>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</si>
  <si>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</si>
  <si>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</si>
  <si>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</si>
  <si>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</si>
  <si>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</si>
  <si>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</si>
  <si>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</si>
  <si>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</si>
  <si>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</si>
  <si>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</si>
  <si>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</si>
  <si>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</si>
  <si>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</si>
  <si>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</si>
  <si>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</si>
  <si>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</si>
  <si>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</si>
  <si>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</si>
  <si>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</si>
  <si>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</si>
  <si>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</si>
  <si>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</si>
  <si>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</si>
  <si>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</si>
  <si>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</si>
  <si>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</si>
  <si>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</si>
  <si>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</si>
  <si>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</si>
  <si>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</si>
  <si>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</si>
  <si>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</si>
  <si>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</si>
  <si>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</si>
  <si>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</si>
  <si>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</si>
  <si>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</si>
  <si>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</si>
  <si>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</si>
  <si>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</si>
  <si>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</si>
  <si>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</si>
  <si>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</si>
  <si>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</si>
  <si>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</si>
  <si>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</si>
  <si>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</si>
  <si>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</si>
  <si>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</si>
  <si>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</si>
  <si>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</si>
  <si>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</si>
  <si>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</si>
  <si>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</si>
  <si>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</si>
  <si>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</si>
  <si>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</si>
  <si>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</si>
  <si>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</si>
  <si>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</si>
  <si>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</si>
  <si>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</si>
  <si>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</si>
  <si>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</si>
  <si>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</si>
  <si>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</si>
  <si>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</si>
  <si>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</si>
  <si>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</si>
  <si>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</si>
  <si>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</si>
  <si>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</si>
  <si>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</si>
  <si>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</si>
  <si>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</si>
  <si>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</si>
  <si>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</si>
  <si>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</si>
  <si>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</si>
  <si>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</si>
  <si>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</si>
  <si>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</si>
  <si>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</si>
  <si>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</si>
  <si>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</si>
  <si>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</si>
  <si>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</si>
  <si>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</si>
  <si>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</si>
  <si>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</si>
  <si>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</si>
  <si>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</si>
  <si>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</si>
  <si>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</si>
  <si>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</si>
  <si>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</si>
  <si>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</si>
  <si>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</si>
  <si>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</si>
  <si>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</si>
  <si>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</si>
  <si>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</si>
  <si>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</si>
  <si>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</si>
  <si>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</si>
  <si>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</si>
  <si>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</si>
  <si>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</si>
  <si>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</si>
  <si>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</si>
  <si>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</si>
  <si>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</si>
  <si>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</si>
  <si>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</si>
  <si>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</si>
  <si>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</si>
  <si>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</si>
  <si>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</si>
  <si>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</si>
  <si>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</si>
  <si>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</si>
  <si>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</si>
  <si>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</si>
  <si>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</si>
  <si>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</si>
  <si>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</si>
  <si>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</si>
  <si>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</si>
  <si>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</si>
  <si>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</si>
  <si>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</si>
  <si>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</si>
  <si>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</si>
  <si>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</si>
  <si>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</si>
  <si>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</si>
  <si>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</si>
  <si>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</si>
  <si>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</si>
  <si>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</si>
  <si>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</si>
  <si>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</si>
  <si>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</si>
  <si>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</si>
  <si>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</si>
  <si>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</si>
  <si>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</si>
  <si>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</si>
  <si>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</si>
  <si>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</si>
  <si>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</si>
  <si>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</si>
  <si>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</si>
  <si>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</si>
  <si>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</si>
  <si>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</si>
  <si>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</si>
  <si>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</si>
  <si>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</si>
  <si>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</si>
  <si>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</si>
  <si>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</si>
  <si>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</si>
  <si>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</si>
  <si>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</si>
  <si>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</si>
  <si>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</si>
  <si>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</si>
  <si>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</si>
  <si>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</si>
  <si>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</si>
  <si>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</si>
  <si>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</si>
  <si>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</si>
  <si>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</si>
  <si>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</si>
  <si>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</si>
  <si>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</si>
  <si>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</si>
  <si>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</si>
  <si>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</si>
  <si>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</si>
  <si>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</si>
  <si>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</si>
  <si>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</si>
  <si>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</si>
  <si>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</si>
  <si>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</si>
  <si>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</si>
  <si>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</si>
  <si>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</si>
  <si>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</si>
  <si>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</si>
  <si>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</si>
  <si>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</si>
  <si>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</si>
  <si>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</si>
  <si>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</si>
  <si>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</si>
  <si>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</si>
  <si>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</si>
  <si>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</si>
  <si>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</si>
  <si>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</si>
  <si>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</si>
  <si>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</si>
  <si>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</si>
  <si>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</si>
  <si>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</si>
  <si>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</si>
  <si>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</si>
  <si>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</si>
  <si>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</si>
  <si>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</si>
  <si>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</si>
  <si>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</si>
  <si>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</si>
  <si>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</si>
  <si>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</si>
  <si>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</si>
  <si>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</si>
  <si>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</si>
  <si>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</si>
  <si>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</si>
  <si>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</si>
  <si>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</si>
  <si>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</si>
  <si>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</si>
  <si>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</si>
  <si>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</si>
  <si>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</si>
  <si>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</si>
  <si>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</si>
  <si>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</si>
  <si>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</si>
  <si>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</si>
  <si>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</si>
  <si>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</si>
  <si>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</si>
  <si>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</si>
  <si>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</si>
  <si>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</si>
  <si>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</si>
  <si>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</si>
  <si>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</si>
  <si>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</si>
  <si>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</si>
  <si>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</si>
  <si>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</si>
  <si>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</si>
  <si>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</si>
  <si>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</si>
  <si>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</si>
  <si>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</si>
  <si>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</si>
  <si>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</si>
  <si>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</si>
  <si>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</si>
  <si>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</si>
  <si>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</si>
  <si>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</si>
  <si>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</si>
  <si>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</si>
  <si>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</si>
  <si>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</si>
  <si>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</si>
  <si>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</si>
  <si>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</si>
  <si>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</si>
  <si>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</si>
  <si>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</si>
  <si>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</si>
  <si>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</si>
  <si>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</si>
  <si>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</si>
  <si>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</si>
  <si>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</si>
  <si>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</si>
  <si>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</si>
  <si>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</si>
  <si>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</si>
  <si>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</si>
  <si>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</si>
  <si>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</si>
  <si>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</si>
  <si>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</si>
  <si>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</si>
  <si>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</si>
  <si>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</si>
  <si>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</si>
  <si>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</si>
  <si>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</si>
  <si>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</si>
  <si>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</si>
  <si>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</si>
  <si>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</si>
  <si>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</si>
  <si>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</si>
  <si>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</si>
  <si>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</si>
  <si>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</si>
  <si>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</si>
  <si>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</si>
  <si>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</si>
  <si>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</si>
  <si>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</si>
  <si>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</si>
  <si>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</si>
  <si>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</si>
  <si>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</si>
  <si>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</si>
  <si>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</si>
  <si>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</si>
  <si>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</si>
  <si>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</si>
  <si>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</si>
  <si>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</si>
  <si>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</si>
  <si>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</si>
  <si>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</si>
  <si>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</si>
  <si>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</si>
  <si>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</si>
  <si>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</si>
  <si>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</si>
  <si>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</si>
  <si>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</si>
  <si>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</si>
  <si>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</si>
  <si>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</si>
  <si>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</si>
  <si>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</si>
  <si>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</si>
  <si>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</si>
  <si>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</si>
  <si>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</si>
  <si>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</si>
  <si>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</si>
  <si>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</si>
  <si>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</si>
  <si>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</si>
  <si>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</si>
  <si>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</si>
  <si>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</si>
  <si>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</si>
  <si>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</si>
  <si>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</si>
  <si>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</si>
  <si>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</si>
  <si>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</si>
  <si>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</si>
  <si>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</si>
  <si>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</si>
  <si>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</si>
  <si>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</si>
  <si>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</si>
  <si>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</si>
  <si>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</si>
  <si>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</si>
  <si>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</si>
  <si>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</si>
  <si>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</si>
  <si>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</si>
  <si>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</si>
  <si>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</si>
  <si>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</si>
  <si>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</si>
  <si>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</si>
  <si>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</si>
  <si>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</si>
  <si>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</si>
  <si>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</si>
  <si>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</si>
  <si>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</si>
  <si>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</si>
  <si>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</si>
  <si>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</si>
  <si>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</si>
  <si>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</si>
  <si>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</si>
  <si>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</si>
  <si>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</si>
  <si>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</si>
  <si>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</si>
  <si>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</si>
  <si>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</si>
  <si>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</si>
  <si>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</si>
  <si>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</si>
  <si>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</si>
  <si>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</si>
  <si>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</si>
  <si>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</si>
  <si>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</si>
  <si>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</si>
  <si>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</si>
  <si>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</si>
  <si>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</si>
  <si>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</si>
  <si>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</si>
  <si>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</si>
  <si>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</si>
  <si>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</si>
  <si>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</si>
  <si>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</si>
  <si>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</si>
  <si>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</si>
  <si>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</si>
  <si>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</si>
  <si>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</si>
  <si>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</si>
  <si>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</si>
  <si>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</si>
  <si>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</si>
  <si>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</si>
  <si>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</si>
  <si>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</si>
  <si>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</si>
  <si>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</si>
  <si>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</si>
  <si>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</si>
  <si>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</si>
  <si>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</si>
  <si>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</si>
  <si>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</si>
  <si>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</si>
  <si>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</si>
  <si>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</si>
  <si>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</si>
  <si>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</si>
  <si>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</si>
  <si>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</si>
  <si>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</si>
  <si>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</si>
  <si>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</si>
  <si>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</si>
  <si>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</si>
  <si>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</si>
  <si>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</si>
  <si>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</si>
  <si>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</si>
  <si>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</si>
  <si>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</si>
  <si>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</si>
  <si>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</si>
  <si>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</si>
  <si>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</si>
  <si>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</si>
  <si>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</si>
  <si>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</si>
  <si>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</si>
  <si>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</si>
  <si>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</si>
  <si>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</si>
  <si>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</si>
  <si>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</si>
  <si>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</si>
  <si>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</si>
  <si>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</si>
  <si>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</si>
  <si>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</si>
  <si>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</si>
  <si>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</si>
  <si>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</si>
  <si>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</si>
  <si>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</si>
  <si>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</si>
  <si>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</si>
  <si>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</si>
  <si>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</si>
  <si>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</si>
  <si>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</si>
  <si>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</si>
  <si>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</si>
  <si>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</si>
  <si>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</si>
  <si>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</si>
  <si>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</si>
  <si>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</si>
  <si>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</si>
  <si>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</si>
  <si>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</si>
  <si>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</si>
  <si>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</si>
  <si>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</si>
  <si>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</si>
  <si>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</si>
  <si>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</si>
  <si>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</si>
  <si>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</si>
  <si>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</si>
  <si>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</si>
  <si>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</si>
  <si>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</si>
  <si>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</si>
  <si>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</si>
  <si>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</si>
  <si>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</si>
  <si>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</si>
  <si>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</si>
  <si>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</si>
  <si>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</si>
  <si>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</si>
  <si>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</si>
  <si>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</si>
  <si>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</si>
  <si>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</si>
  <si>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</si>
  <si>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</si>
  <si>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</si>
  <si>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</si>
  <si>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</si>
  <si>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</si>
  <si>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</si>
  <si>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</si>
  <si>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</si>
  <si>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</si>
  <si>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</si>
  <si>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</si>
  <si>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</si>
  <si>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</si>
  <si>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</si>
  <si>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</si>
  <si>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</si>
  <si>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</si>
  <si>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</si>
  <si>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</si>
  <si>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</si>
  <si>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</si>
  <si>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</si>
  <si>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</si>
  <si>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</si>
  <si>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</si>
  <si>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</si>
  <si>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</si>
  <si>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</si>
  <si>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</si>
  <si>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</si>
  <si>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</si>
  <si>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</si>
  <si>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</si>
  <si>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</si>
  <si>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</si>
  <si>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</si>
  <si>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</si>
  <si>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</si>
  <si>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</si>
  <si>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</si>
  <si>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</si>
  <si>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</si>
  <si>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</si>
  <si>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</si>
  <si>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</si>
  <si>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</si>
  <si>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</si>
  <si>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</si>
  <si>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</si>
  <si>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</si>
  <si>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</si>
  <si>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</si>
  <si>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</si>
  <si>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</si>
  <si>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</si>
  <si>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</si>
  <si>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</si>
  <si>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</si>
  <si>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</si>
  <si>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</si>
  <si>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</si>
  <si>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</si>
  <si>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</si>
  <si>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</si>
  <si>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</si>
  <si>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</si>
  <si>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</si>
  <si>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</si>
  <si>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</si>
  <si>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</si>
  <si>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</si>
  <si>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</si>
  <si>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</si>
  <si>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</si>
  <si>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</si>
  <si>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</si>
  <si>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</si>
  <si>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</si>
  <si>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</si>
  <si>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</si>
  <si>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</si>
  <si>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</si>
  <si>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</si>
  <si>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</si>
  <si>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</si>
  <si>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</si>
  <si>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</si>
  <si>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</si>
  <si>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</si>
  <si>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</si>
  <si>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</si>
  <si>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</si>
  <si>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</si>
  <si>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</si>
  <si>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</si>
  <si>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</si>
  <si>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</si>
  <si>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</si>
  <si>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</si>
  <si>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</si>
  <si>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</si>
  <si>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</si>
  <si>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</si>
  <si>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</si>
  <si>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</si>
  <si>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</si>
  <si>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</si>
  <si>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</si>
  <si>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</si>
  <si>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</si>
  <si>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</si>
  <si>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</si>
  <si>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</si>
  <si>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</si>
  <si>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</si>
  <si>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</si>
  <si>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</si>
  <si>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</si>
  <si>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</si>
  <si>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</si>
  <si>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</si>
  <si>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</si>
  <si>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</si>
  <si>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</si>
  <si>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</si>
  <si>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</si>
  <si>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</si>
  <si>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</si>
  <si>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</si>
  <si>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</si>
  <si>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</si>
  <si>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</si>
  <si>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</si>
  <si>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</si>
  <si>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</si>
  <si>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</si>
  <si>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</si>
  <si>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</si>
  <si>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</si>
  <si>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</si>
  <si>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</si>
  <si>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</si>
  <si>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</si>
  <si>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</si>
  <si>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</si>
  <si>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</si>
  <si>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</si>
  <si>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</si>
  <si>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</si>
  <si>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</si>
  <si>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</si>
  <si>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</si>
  <si>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</si>
  <si>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</si>
  <si>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</si>
  <si>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</si>
  <si>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</si>
  <si>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</si>
  <si>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</si>
  <si>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</si>
  <si>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</si>
  <si>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</si>
  <si>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</si>
  <si>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</si>
  <si>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</si>
  <si>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</si>
  <si>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</si>
  <si>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</si>
  <si>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</si>
  <si>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</si>
  <si>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</si>
  <si>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</si>
  <si>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</si>
  <si>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</si>
  <si>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</si>
  <si>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</si>
  <si>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</si>
  <si>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</si>
  <si>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</si>
  <si>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</si>
  <si>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</si>
  <si>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</si>
  <si>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</si>
  <si>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</si>
  <si>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</si>
  <si>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</si>
  <si>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</si>
  <si>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</si>
  <si>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</si>
  <si>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</si>
  <si>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</si>
  <si>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</si>
  <si>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</si>
  <si>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</si>
  <si>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</si>
  <si>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</si>
  <si>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</si>
  <si>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</si>
  <si>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</si>
  <si>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</si>
  <si>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</si>
  <si>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</si>
  <si>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</si>
  <si>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</si>
  <si>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</si>
  <si>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</si>
  <si>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</si>
  <si>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</si>
  <si>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</si>
  <si>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</si>
  <si>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</si>
  <si>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</si>
  <si>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</si>
  <si>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</si>
  <si>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</si>
  <si>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</si>
  <si>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</si>
  <si>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</si>
  <si>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</si>
  <si>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</si>
  <si>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</si>
  <si>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</si>
  <si>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</si>
  <si>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</si>
  <si>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</si>
  <si>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</si>
  <si>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</si>
  <si>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</si>
  <si>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</si>
  <si>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</si>
  <si>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</si>
  <si>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</si>
  <si>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</si>
  <si>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</si>
  <si>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</si>
  <si>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</si>
  <si>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</si>
  <si>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</si>
  <si>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</si>
  <si>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</si>
  <si>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</si>
  <si>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</si>
  <si>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</si>
  <si>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</si>
  <si>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</si>
  <si>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</si>
  <si>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</si>
  <si>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</si>
  <si>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</si>
  <si>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</si>
  <si>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</si>
  <si>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</si>
  <si>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</si>
  <si>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</si>
  <si>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</si>
  <si>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</si>
  <si>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</si>
  <si>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</si>
  <si>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</si>
  <si>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</si>
  <si>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</si>
  <si>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</si>
  <si>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</si>
  <si>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</si>
  <si>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</si>
  <si>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</si>
  <si>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</si>
  <si>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</si>
  <si>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</si>
  <si>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</si>
  <si>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</si>
  <si>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</si>
  <si>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</si>
  <si>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</si>
  <si>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</si>
  <si>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</si>
  <si>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</si>
  <si>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</si>
  <si>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</si>
  <si>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</si>
  <si>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</si>
  <si>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</si>
  <si>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</si>
  <si>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</si>
  <si>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</si>
  <si>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</si>
  <si>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</si>
  <si>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</si>
  <si>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</si>
  <si>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</si>
  <si>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</si>
  <si>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</si>
  <si>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</si>
  <si>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</si>
  <si>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</si>
  <si>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</si>
  <si>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</si>
  <si>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</si>
  <si>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</si>
  <si>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</si>
  <si>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</si>
  <si>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</si>
  <si>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</si>
  <si>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</si>
  <si>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</si>
  <si>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</si>
  <si>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</si>
  <si>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</si>
  <si>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</si>
  <si>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</si>
  <si>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</si>
  <si>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</si>
  <si>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</si>
  <si>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</si>
  <si>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</si>
  <si>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</si>
  <si>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</si>
  <si>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</si>
  <si>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</si>
  <si>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</si>
  <si>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</si>
  <si>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</si>
  <si>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</si>
  <si>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</si>
  <si>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</si>
  <si>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</si>
  <si>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</si>
  <si>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</si>
  <si>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</si>
  <si>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</si>
  <si>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</si>
  <si>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</si>
  <si>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</si>
  <si>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</si>
  <si>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</si>
  <si>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</si>
  <si>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</si>
  <si>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</si>
  <si>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</si>
  <si>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</si>
  <si>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</si>
  <si>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</si>
  <si>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</si>
  <si>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</si>
  <si>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</si>
  <si>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</si>
  <si>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</si>
  <si>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</si>
  <si>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</si>
  <si>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</si>
  <si>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</si>
  <si>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</si>
  <si>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</si>
  <si>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</si>
  <si>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</si>
  <si>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</si>
  <si>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</si>
  <si>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</si>
  <si>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</si>
  <si>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</si>
  <si>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</si>
  <si>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</si>
  <si>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</si>
  <si>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</si>
  <si>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</si>
  <si>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</si>
  <si>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</si>
  <si>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</si>
  <si>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</si>
  <si>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</si>
  <si>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</si>
  <si>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</si>
  <si>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</si>
  <si>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</si>
  <si>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</si>
  <si>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</si>
  <si>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</si>
  <si>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</si>
  <si>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</si>
  <si>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</si>
  <si>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</si>
  <si>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</si>
  <si>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</si>
  <si>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</si>
  <si>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</si>
  <si>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</si>
  <si>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</si>
  <si>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</si>
  <si>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</si>
  <si>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</si>
  <si>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</si>
  <si>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</si>
  <si>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</si>
  <si>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</si>
  <si>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</si>
  <si>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</si>
  <si>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</si>
  <si>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</si>
  <si>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</si>
  <si>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</si>
  <si>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</si>
  <si>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</si>
  <si>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</si>
  <si>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</si>
  <si>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</si>
  <si>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</si>
  <si>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</si>
  <si>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</si>
  <si>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</si>
  <si>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</si>
  <si>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</si>
  <si>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</si>
  <si>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</si>
  <si>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</si>
  <si>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</si>
  <si>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</si>
  <si>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</si>
  <si>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</si>
  <si>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</si>
  <si>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</si>
  <si>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</si>
  <si>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</si>
  <si>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</si>
  <si>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</si>
  <si>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</si>
  <si>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</si>
  <si>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</si>
  <si>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</si>
  <si>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</si>
  <si>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</si>
  <si>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</si>
  <si>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</si>
  <si>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</si>
  <si>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</si>
  <si>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</si>
  <si>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</si>
  <si>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</si>
  <si>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</si>
  <si>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</si>
  <si>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</si>
  <si>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</si>
  <si>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</si>
  <si>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</si>
  <si>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</si>
  <si>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</si>
  <si>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</si>
  <si>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</si>
  <si>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</si>
  <si>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</si>
  <si>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</si>
  <si>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</si>
  <si>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</si>
  <si>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</si>
  <si>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</si>
  <si>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</si>
  <si>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</si>
  <si>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</si>
  <si>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</si>
  <si>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</si>
  <si>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</si>
  <si>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</si>
  <si>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</si>
  <si>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</si>
  <si>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</si>
  <si>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</si>
  <si>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</si>
  <si>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</si>
  <si>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</si>
  <si>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</si>
  <si>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</si>
  <si>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</si>
  <si>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</si>
  <si>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</si>
  <si>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</si>
  <si>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</si>
  <si>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</si>
  <si>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</si>
  <si>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</si>
  <si>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</si>
  <si>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</si>
  <si>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</si>
  <si>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</si>
  <si>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</si>
  <si>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</si>
  <si>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</si>
  <si>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</si>
  <si>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</si>
  <si>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</si>
  <si>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</si>
  <si>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</si>
  <si>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</si>
  <si>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</si>
  <si>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</si>
  <si>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</si>
  <si>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</si>
  <si>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</si>
  <si>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</si>
  <si>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</si>
  <si>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</si>
  <si>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</si>
  <si>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</si>
  <si>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</si>
  <si>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</si>
  <si>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</si>
  <si>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</si>
  <si>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</si>
  <si>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</si>
  <si>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</si>
  <si>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</si>
  <si>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</si>
  <si>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</si>
  <si>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</si>
  <si>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</si>
  <si>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</si>
  <si>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</si>
  <si>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</si>
  <si>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</si>
  <si>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</si>
  <si>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</si>
  <si>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</si>
  <si>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</si>
  <si>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</si>
  <si>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</si>
  <si>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</si>
  <si>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</si>
  <si>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</si>
  <si>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</si>
  <si>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</si>
  <si>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</si>
  <si>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</si>
  <si>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</si>
  <si>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</si>
  <si>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</si>
  <si>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</si>
  <si>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</si>
  <si>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</si>
  <si>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</si>
  <si>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</si>
  <si>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</si>
  <si>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</si>
  <si>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</si>
  <si>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</si>
  <si>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</si>
  <si>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</si>
  <si>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</si>
  <si>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</si>
  <si>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</si>
  <si>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</si>
  <si>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</si>
  <si>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</si>
  <si>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</si>
  <si>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</si>
  <si>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</si>
  <si>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</si>
  <si>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</si>
  <si>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</si>
  <si>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</si>
  <si>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</si>
  <si>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</si>
  <si>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</si>
  <si>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</si>
  <si>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</si>
  <si>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</si>
  <si>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</si>
  <si>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</si>
  <si>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</si>
  <si>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</si>
  <si>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</si>
  <si>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</si>
  <si>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</si>
  <si>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</si>
  <si>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</si>
  <si>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</si>
  <si>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</si>
  <si>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</si>
  <si>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</si>
  <si>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</si>
  <si>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</si>
  <si>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</si>
  <si>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</si>
  <si>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</si>
  <si>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</si>
  <si>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</si>
  <si>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</si>
  <si>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</si>
  <si>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</si>
  <si>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</si>
  <si>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</si>
  <si>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</si>
  <si>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</si>
  <si>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</si>
  <si>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</si>
  <si>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</si>
  <si>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</si>
  <si>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</si>
  <si>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</si>
  <si>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</si>
  <si>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</si>
  <si>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</si>
  <si>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</si>
  <si>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</si>
  <si>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</si>
  <si>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</si>
  <si>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</si>
  <si>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</si>
  <si>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</si>
  <si>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</si>
  <si>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</si>
  <si>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</si>
  <si>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</si>
  <si>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</si>
  <si>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</si>
  <si>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</si>
  <si>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</si>
  <si>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</si>
  <si>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</si>
  <si>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</si>
  <si>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</si>
  <si>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</si>
  <si>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</si>
  <si>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</si>
  <si>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</si>
  <si>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</si>
  <si>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</si>
  <si>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</si>
  <si>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</si>
  <si>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</si>
  <si>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</si>
  <si>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</si>
  <si>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</si>
  <si>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</si>
  <si>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</si>
  <si>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</si>
  <si>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</si>
  <si>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</si>
  <si>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</si>
  <si>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</si>
  <si>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</si>
  <si>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</si>
  <si>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</si>
  <si>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</si>
  <si>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</si>
  <si>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</si>
  <si>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</si>
  <si>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</si>
  <si>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</si>
  <si>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</si>
  <si>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</si>
  <si>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</si>
  <si>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</si>
  <si>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</si>
  <si>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</si>
  <si>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</si>
  <si>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</si>
  <si>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</si>
  <si>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</si>
  <si>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</si>
  <si>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</si>
  <si>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</si>
  <si>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</si>
  <si>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</si>
  <si>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</si>
  <si>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</si>
  <si>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</si>
  <si>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</si>
  <si>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</si>
  <si>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</si>
  <si>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</si>
  <si>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</si>
  <si>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</si>
  <si>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</si>
  <si>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</si>
  <si>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</si>
  <si>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</si>
  <si>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</si>
  <si>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</si>
  <si>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</si>
  <si>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</si>
  <si>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</si>
  <si>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</si>
  <si>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</si>
  <si>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</si>
  <si>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</si>
  <si>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</si>
  <si>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</si>
  <si>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</si>
  <si>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</si>
  <si>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</si>
  <si>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</si>
  <si>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</si>
  <si>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</si>
  <si>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</si>
  <si>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</si>
  <si>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</si>
  <si>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</si>
  <si>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</si>
  <si>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</si>
  <si>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</si>
  <si>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</si>
  <si>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</si>
  <si>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</si>
  <si>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</si>
  <si>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</si>
  <si>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</si>
  <si>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</si>
  <si>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</si>
  <si>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</si>
  <si>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</si>
  <si>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</si>
  <si>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</si>
  <si>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</si>
  <si>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</si>
  <si>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</si>
  <si>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</si>
  <si>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</si>
  <si>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</si>
  <si>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</si>
  <si>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</si>
  <si>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</si>
  <si>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</si>
  <si>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</si>
  <si>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</si>
  <si>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</si>
  <si>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</si>
  <si>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</si>
  <si>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</si>
  <si>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</si>
  <si>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</si>
  <si>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</si>
  <si>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</si>
  <si>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</si>
  <si>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</si>
  <si>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</si>
  <si>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</si>
  <si>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</si>
  <si>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</si>
  <si>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</si>
  <si>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</si>
  <si>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</si>
  <si>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</si>
  <si>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</si>
  <si>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</si>
  <si>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</si>
  <si>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</si>
  <si>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</si>
  <si>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</si>
  <si>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</si>
  <si>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</si>
  <si>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</si>
  <si>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</si>
  <si>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</si>
  <si>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</si>
  <si>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</si>
  <si>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</si>
  <si>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</si>
  <si>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</si>
  <si>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</si>
  <si>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</si>
  <si>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</si>
  <si>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</si>
  <si>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</si>
  <si>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</si>
  <si>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</si>
  <si>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</si>
  <si>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</si>
  <si>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</si>
  <si>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</si>
  <si>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</si>
  <si>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</si>
  <si>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</si>
  <si>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</si>
  <si>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</si>
  <si>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</si>
  <si>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</si>
  <si>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</si>
  <si>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</si>
  <si>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</si>
  <si>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</si>
  <si>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</si>
  <si>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</si>
  <si>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</si>
  <si>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</si>
  <si>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</si>
  <si>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</si>
  <si>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</si>
  <si>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</si>
  <si>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</si>
  <si>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</si>
  <si>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</si>
  <si>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</si>
  <si>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</si>
  <si>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</si>
  <si>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</si>
  <si>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</si>
  <si>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</si>
  <si>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</si>
  <si>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</si>
  <si>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</si>
  <si>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</si>
  <si>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</si>
  <si>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</si>
  <si>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</si>
  <si>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</si>
  <si>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</si>
  <si>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</si>
  <si>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</si>
  <si>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</si>
  <si>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</si>
  <si>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</si>
  <si>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</si>
  <si>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</si>
  <si>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</si>
  <si>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</si>
  <si>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</si>
  <si>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</si>
  <si>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</si>
  <si>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</si>
  <si>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</si>
  <si>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</si>
  <si>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</si>
  <si>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</si>
  <si>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</si>
  <si>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</si>
  <si>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</si>
  <si>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</si>
  <si>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</si>
  <si>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</si>
  <si>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</si>
  <si>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</si>
  <si>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</si>
  <si>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</si>
  <si>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</si>
  <si>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</si>
  <si>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</si>
  <si>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</si>
  <si>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</si>
  <si>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</si>
  <si>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</si>
  <si>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</si>
  <si>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</si>
  <si>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</si>
  <si>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</si>
  <si>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</si>
  <si>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</si>
  <si>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</si>
  <si>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</si>
  <si>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</si>
  <si>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</si>
  <si>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</si>
  <si>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</si>
  <si>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</si>
  <si>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</si>
  <si>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</si>
  <si>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</si>
  <si>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</si>
  <si>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</si>
  <si>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</si>
  <si>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</si>
  <si>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</si>
  <si>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</si>
  <si>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</si>
  <si>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</si>
  <si>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</si>
  <si>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</si>
  <si>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</si>
  <si>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</si>
  <si>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</si>
  <si>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</si>
  <si>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</si>
  <si>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</si>
  <si>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</si>
  <si>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</si>
  <si>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</si>
  <si>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</si>
  <si>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</si>
  <si>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</si>
  <si>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</si>
  <si>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</si>
  <si>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</si>
  <si>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</si>
  <si>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</si>
  <si>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</si>
  <si>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</si>
  <si>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</si>
  <si>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</si>
  <si>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</si>
  <si>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</si>
  <si>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</si>
  <si>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</si>
  <si>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</si>
  <si>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</si>
  <si>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</si>
  <si>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</si>
  <si>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</si>
  <si>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</si>
  <si>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</si>
  <si>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</si>
  <si>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</si>
  <si>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</si>
  <si>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</si>
  <si>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</si>
  <si>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</si>
  <si>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</si>
  <si>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</si>
  <si>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</si>
  <si>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</si>
  <si>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</si>
  <si>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</si>
  <si>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</si>
  <si>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</si>
  <si>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</si>
  <si>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</si>
  <si>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</si>
  <si>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</si>
  <si>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</si>
  <si>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</si>
  <si>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</si>
  <si>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</si>
  <si>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</si>
  <si>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</si>
  <si>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</si>
  <si>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</si>
  <si>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</si>
  <si>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</si>
  <si>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</si>
  <si>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</si>
  <si>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</si>
  <si>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</si>
  <si>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</si>
  <si>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</si>
  <si>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</si>
  <si>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</si>
  <si>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</si>
  <si>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</si>
  <si>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</si>
  <si>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</si>
  <si>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</si>
  <si>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</si>
  <si>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</si>
  <si>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</si>
  <si>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</si>
  <si>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</si>
  <si>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</si>
  <si>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</si>
  <si>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</si>
  <si>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</si>
  <si>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</si>
  <si>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</si>
  <si>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</si>
  <si>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</si>
  <si>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</si>
  <si>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</si>
  <si>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</si>
  <si>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</si>
  <si>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</si>
  <si>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</si>
  <si>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</si>
  <si>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</si>
  <si>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</si>
  <si>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</si>
  <si>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</si>
  <si>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</si>
  <si>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</si>
  <si>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</si>
  <si>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</si>
  <si>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</si>
  <si>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</si>
  <si>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</si>
  <si>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</si>
  <si>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</si>
  <si>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</si>
  <si>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</si>
  <si>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</si>
  <si>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</si>
  <si>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</si>
  <si>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</si>
  <si>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</si>
  <si>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</si>
  <si>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</si>
  <si>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</si>
  <si>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</si>
  <si>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</si>
  <si>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</si>
  <si>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</si>
  <si>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</si>
  <si>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</si>
  <si>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</si>
  <si>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</si>
  <si>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</si>
  <si>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</si>
  <si>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</si>
  <si>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</si>
  <si>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</si>
  <si>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</si>
  <si>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</si>
  <si>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</si>
  <si>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</si>
  <si>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</si>
  <si>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</si>
  <si>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</si>
  <si>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</si>
  <si>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</si>
  <si>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</si>
  <si>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</si>
  <si>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</si>
  <si>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</si>
  <si>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</si>
  <si>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</si>
  <si>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</si>
  <si>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</si>
  <si>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</si>
  <si>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</si>
  <si>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</si>
  <si>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</si>
  <si>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</si>
  <si>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</si>
  <si>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</si>
  <si>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</si>
  <si>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</si>
  <si>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</si>
  <si>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</si>
  <si>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</si>
  <si>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</si>
  <si>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</si>
  <si>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</si>
  <si>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</si>
  <si>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</si>
  <si>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</si>
  <si>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</si>
  <si>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</si>
  <si>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</si>
  <si>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</si>
  <si>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</si>
  <si>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</si>
  <si>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</si>
  <si>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</si>
  <si>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</si>
  <si>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</si>
  <si>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</si>
  <si>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</si>
  <si>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</si>
  <si>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</si>
  <si>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</si>
  <si>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</si>
  <si>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</si>
  <si>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</si>
  <si>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</si>
  <si>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</si>
  <si>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</si>
  <si>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</si>
  <si>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</si>
  <si>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</si>
  <si>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</si>
  <si>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</si>
  <si>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</si>
  <si>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</si>
  <si>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</si>
  <si>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</si>
  <si>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</si>
  <si>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</si>
  <si>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</si>
  <si>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</si>
  <si>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</si>
  <si>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</si>
  <si>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</si>
  <si>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</si>
  <si>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</si>
  <si>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</si>
  <si>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</si>
  <si>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</si>
  <si>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</si>
  <si>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</si>
  <si>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</si>
  <si>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</si>
  <si>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</si>
  <si>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</si>
  <si>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</si>
  <si>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</si>
  <si>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</si>
  <si>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</si>
  <si>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</si>
  <si>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</si>
  <si>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</si>
  <si>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</si>
  <si>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</si>
  <si>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</si>
  <si>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</si>
  <si>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</si>
  <si>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</si>
  <si>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</si>
  <si>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</si>
  <si>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</si>
  <si>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</si>
  <si>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</si>
  <si>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</si>
  <si>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</si>
  <si>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</si>
  <si>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</si>
  <si>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</si>
  <si>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</si>
  <si>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</si>
  <si>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</si>
  <si>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</si>
  <si>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</si>
  <si>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</si>
  <si>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</si>
  <si>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</si>
  <si>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</si>
  <si>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</si>
  <si>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</si>
  <si>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</si>
  <si>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</si>
  <si>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</si>
  <si>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</si>
  <si>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</si>
  <si>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</si>
  <si>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</si>
  <si>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</si>
  <si>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</si>
  <si>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</si>
  <si>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</si>
  <si>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</si>
  <si>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</si>
  <si>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</si>
  <si>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</si>
  <si>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</si>
  <si>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</si>
  <si>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</si>
  <si>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</si>
  <si>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</si>
  <si>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</si>
  <si>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</si>
  <si>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</si>
  <si>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</si>
  <si>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</si>
  <si>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</si>
  <si>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</si>
  <si>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</si>
  <si>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</si>
  <si>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</si>
  <si>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</si>
  <si>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</si>
  <si>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</si>
  <si>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</si>
  <si>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</si>
  <si>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</si>
  <si>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</si>
  <si>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</si>
  <si>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</si>
  <si>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</si>
  <si>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</si>
  <si>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</si>
  <si>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</si>
  <si>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</si>
  <si>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</si>
  <si>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</si>
  <si>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</si>
  <si>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</si>
  <si>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</si>
  <si>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</si>
  <si>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</si>
  <si>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</si>
  <si>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</si>
  <si>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</si>
  <si>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</si>
  <si>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</si>
  <si>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</si>
  <si>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</si>
  <si>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</si>
  <si>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</si>
  <si>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</si>
  <si>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</si>
  <si>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</si>
  <si>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</si>
  <si>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</si>
  <si>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</si>
  <si>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</si>
  <si>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</si>
  <si>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</si>
  <si>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</si>
  <si>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</si>
  <si>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</si>
  <si>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</si>
  <si>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</si>
  <si>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</si>
  <si>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</si>
  <si>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</si>
  <si>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</si>
  <si>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</si>
  <si>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</si>
  <si>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</si>
  <si>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</si>
  <si>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</si>
  <si>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</si>
  <si>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</si>
  <si>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</si>
  <si>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</si>
  <si>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</si>
  <si>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</si>
  <si>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</si>
  <si>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</si>
  <si>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</si>
  <si>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</si>
  <si>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</si>
  <si>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</si>
  <si>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</si>
  <si>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</si>
  <si>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</si>
  <si>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</si>
  <si>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</si>
  <si>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</si>
  <si>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</si>
  <si>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</si>
  <si>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</si>
  <si>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</si>
  <si>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</si>
  <si>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</si>
  <si>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</si>
  <si>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</si>
  <si>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</si>
  <si>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</si>
  <si>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</si>
  <si>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</si>
  <si>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</si>
  <si>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</si>
  <si>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</si>
  <si>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</si>
  <si>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</si>
  <si>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</si>
  <si>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</si>
  <si>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</si>
  <si>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</si>
  <si>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</si>
  <si>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</si>
  <si>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</si>
  <si>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</si>
  <si>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</si>
  <si>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</si>
  <si>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</si>
  <si>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</si>
  <si>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</si>
  <si>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</si>
  <si>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</si>
  <si>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</si>
  <si>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</si>
  <si>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</si>
  <si>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</si>
  <si>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</si>
  <si>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</si>
  <si>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</si>
  <si>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</si>
  <si>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</si>
  <si>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</si>
  <si>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</si>
  <si>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</si>
  <si>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</si>
  <si>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</si>
  <si>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</si>
  <si>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</si>
  <si>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</si>
  <si>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</si>
  <si>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</si>
  <si>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</si>
  <si>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</si>
  <si>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</si>
  <si>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</si>
  <si>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</si>
  <si>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</si>
  <si>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</si>
  <si>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</si>
  <si>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</si>
  <si>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</si>
  <si>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</si>
  <si>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</si>
  <si>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</si>
  <si>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</si>
  <si>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</si>
  <si>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</si>
  <si>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</si>
  <si>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</si>
  <si>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</si>
  <si>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</si>
  <si>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</si>
  <si>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</si>
  <si>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</si>
  <si>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</si>
  <si>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</si>
  <si>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</si>
  <si>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</si>
  <si>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</si>
  <si>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</si>
  <si>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</si>
  <si>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</si>
  <si>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</si>
  <si>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</si>
  <si>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</si>
  <si>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</si>
  <si>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</si>
  <si>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</si>
  <si>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</si>
  <si>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</si>
  <si>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</si>
  <si>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</si>
  <si>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</si>
  <si>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</si>
  <si>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</si>
  <si>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</si>
  <si>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</si>
  <si>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</si>
  <si>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</si>
  <si>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</si>
  <si>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</si>
  <si>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</si>
  <si>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</si>
  <si>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</si>
  <si>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</si>
  <si>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</si>
  <si>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</si>
  <si>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</si>
  <si>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</si>
  <si>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</si>
  <si>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</si>
  <si>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</si>
  <si>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</si>
  <si>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</si>
  <si>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</si>
  <si>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</si>
  <si>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</si>
  <si>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</si>
  <si>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</si>
  <si>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</si>
  <si>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</si>
  <si>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</si>
  <si>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</si>
  <si>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</si>
  <si>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</si>
  <si>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</si>
  <si>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</si>
  <si>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</si>
  <si>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</si>
  <si>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</si>
  <si>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</si>
  <si>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</si>
  <si>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</si>
  <si>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</si>
  <si>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</si>
  <si>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</si>
  <si>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</si>
  <si>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</si>
  <si>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</si>
  <si>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</si>
  <si>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</si>
  <si>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</si>
  <si>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</si>
  <si>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</si>
  <si>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</si>
  <si>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</si>
  <si>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</si>
  <si>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</si>
  <si>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</si>
  <si>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</si>
  <si>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</si>
  <si>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</si>
  <si>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</si>
  <si>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</si>
  <si>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</si>
  <si>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</si>
  <si>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</si>
  <si>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</si>
  <si>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</si>
  <si>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</si>
  <si>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</si>
  <si>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</si>
  <si>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</si>
  <si>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</si>
  <si>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</si>
  <si>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</si>
  <si>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</si>
  <si>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</si>
  <si>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</si>
  <si>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</si>
  <si>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</si>
  <si>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</si>
  <si>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</si>
  <si>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</si>
  <si>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</si>
  <si>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</si>
  <si>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</si>
  <si>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</si>
  <si>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</si>
  <si>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</si>
  <si>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</si>
  <si>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</si>
  <si>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</si>
  <si>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</si>
  <si>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</si>
  <si>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</si>
  <si>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</si>
  <si>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</si>
  <si>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</si>
  <si>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</si>
  <si>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</si>
  <si>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</si>
  <si>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</si>
  <si>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</si>
  <si>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</si>
  <si>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</si>
  <si>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</si>
  <si>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</si>
  <si>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</si>
  <si>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</si>
  <si>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</si>
  <si>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</si>
  <si>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</si>
  <si>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</si>
  <si>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</si>
  <si>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</si>
  <si>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</si>
  <si>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</si>
  <si>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</si>
  <si>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</si>
  <si>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</si>
  <si>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</si>
  <si>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</si>
  <si>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</si>
  <si>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</si>
  <si>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</si>
  <si>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</si>
  <si>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</si>
  <si>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</si>
  <si>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</si>
  <si>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</si>
  <si>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</si>
  <si>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</si>
  <si>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</si>
  <si>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</si>
  <si>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</si>
  <si>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</si>
  <si>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</si>
  <si>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</si>
  <si>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</si>
  <si>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</si>
  <si>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</si>
  <si>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</si>
  <si>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</si>
  <si>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</si>
  <si>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</si>
  <si>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</si>
  <si>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</si>
  <si>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</si>
  <si>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</si>
  <si>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</si>
  <si>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</si>
  <si>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</si>
  <si>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</si>
  <si>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</si>
  <si>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</si>
  <si>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</si>
  <si>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</si>
  <si>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</si>
  <si>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</si>
  <si>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</si>
  <si>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</si>
  <si>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</si>
  <si>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</si>
  <si>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</si>
  <si>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</si>
  <si>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</si>
  <si>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</si>
  <si>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</si>
  <si>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</si>
  <si>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</si>
  <si>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</si>
  <si>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</si>
  <si>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</si>
  <si>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</si>
  <si>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</si>
  <si>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</si>
  <si>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</si>
  <si>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</si>
  <si>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</si>
  <si>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</si>
  <si>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</si>
  <si>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</si>
  <si>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</si>
  <si>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</si>
  <si>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</si>
  <si>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</si>
  <si>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</si>
  <si>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</si>
  <si>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</si>
  <si>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</si>
  <si>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</si>
  <si>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</si>
  <si>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</si>
  <si>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</si>
  <si>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</si>
  <si>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</si>
  <si>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</si>
  <si>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</si>
  <si>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</si>
  <si>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</si>
  <si>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</si>
  <si>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</si>
  <si>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</si>
  <si>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</si>
  <si>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</si>
  <si>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</si>
  <si>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</si>
  <si>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</si>
  <si>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</si>
  <si>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</si>
  <si>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</si>
  <si>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</si>
  <si>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</si>
  <si>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</si>
  <si>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</si>
  <si>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</si>
  <si>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</si>
  <si>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</si>
  <si>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</si>
  <si>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</si>
  <si>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</si>
  <si>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</si>
  <si>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</si>
  <si>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</si>
  <si>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</si>
  <si>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</si>
  <si>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</si>
  <si>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</si>
  <si>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</si>
  <si>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</si>
  <si>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</si>
  <si>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</si>
  <si>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</si>
  <si>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</si>
  <si>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</si>
  <si>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</si>
  <si>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</si>
  <si>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</si>
  <si>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</si>
  <si>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</si>
  <si>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</si>
  <si>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</si>
  <si>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</si>
  <si>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</si>
  <si>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</si>
  <si>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</si>
  <si>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</si>
  <si>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</si>
  <si>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</si>
  <si>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</si>
  <si>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</si>
  <si>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</si>
  <si>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</si>
  <si>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</si>
  <si>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</si>
  <si>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</si>
  <si>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</si>
  <si>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</si>
  <si>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</si>
  <si>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</si>
  <si>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</si>
  <si>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</si>
  <si>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</si>
  <si>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</si>
  <si>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</si>
  <si>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</si>
  <si>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</si>
  <si>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</si>
  <si>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</si>
  <si>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</si>
  <si>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</si>
  <si>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</si>
  <si>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</si>
  <si>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</si>
  <si>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</si>
  <si>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</si>
  <si>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</si>
  <si>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</si>
  <si>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</si>
  <si>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</si>
  <si>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</si>
  <si>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</si>
  <si>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</si>
  <si>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</si>
  <si>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</si>
  <si>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</si>
  <si>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</si>
  <si>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</si>
  <si>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</si>
  <si>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</si>
  <si>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</si>
  <si>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</si>
  <si>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</si>
  <si>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</si>
  <si>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</si>
  <si>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</si>
  <si>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</si>
  <si>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</si>
  <si>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</si>
  <si>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</si>
  <si>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</si>
  <si>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</si>
  <si>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</si>
  <si>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</si>
  <si>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</si>
  <si>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</si>
  <si>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</si>
  <si>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</si>
  <si>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</si>
  <si>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</si>
  <si>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</si>
  <si>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</si>
  <si>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</si>
  <si>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</si>
  <si>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</si>
  <si>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</si>
  <si>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</si>
  <si>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</si>
  <si>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</si>
  <si>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</si>
  <si>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</si>
  <si>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</si>
  <si>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</si>
  <si>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</si>
  <si>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</si>
  <si>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</si>
  <si>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</si>
  <si>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</si>
  <si>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</si>
  <si>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</si>
  <si>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</si>
  <si>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</si>
  <si>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</si>
  <si>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</si>
  <si>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</si>
  <si>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</si>
  <si>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</si>
  <si>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</si>
  <si>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</si>
  <si>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</si>
  <si>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</si>
  <si>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</si>
  <si>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</si>
  <si>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</si>
  <si>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</si>
  <si>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</si>
  <si>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</si>
  <si>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</si>
  <si>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</si>
  <si>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</si>
  <si>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</si>
  <si>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</si>
  <si>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</si>
  <si>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</si>
  <si>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</si>
  <si>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</si>
  <si>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</si>
  <si>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</si>
  <si>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</si>
  <si>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</si>
  <si>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</si>
  <si>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</si>
  <si>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</si>
  <si>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</si>
  <si>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</si>
  <si>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</si>
  <si>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</si>
  <si>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</si>
  <si>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</si>
  <si>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</si>
  <si>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</si>
  <si>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</si>
  <si>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</si>
  <si>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</si>
  <si>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</si>
  <si>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</si>
  <si>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</si>
  <si>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</si>
  <si>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</si>
  <si>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</si>
  <si>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</si>
  <si>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</si>
  <si>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</si>
  <si>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</si>
  <si>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</si>
  <si>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</si>
  <si>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</si>
  <si>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</si>
  <si>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</si>
  <si>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</si>
  <si>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</si>
  <si>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</si>
  <si>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</si>
  <si>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</si>
  <si>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</si>
  <si>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</si>
  <si>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</si>
  <si>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</si>
  <si>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</si>
  <si>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</si>
  <si>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</si>
  <si>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</si>
  <si>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</si>
  <si>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</si>
  <si>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</si>
  <si>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</si>
  <si>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</si>
  <si>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</si>
  <si>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</si>
  <si>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</si>
  <si>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</si>
  <si>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</si>
  <si>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</si>
  <si>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</si>
  <si>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</si>
  <si>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</si>
  <si>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</si>
  <si>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</si>
  <si>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</si>
  <si>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</si>
  <si>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</si>
  <si>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</si>
  <si>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</si>
  <si>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</si>
  <si>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</si>
  <si>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</si>
  <si>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</si>
  <si>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</si>
  <si>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</si>
  <si>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</si>
  <si>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</si>
  <si>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</si>
  <si>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</si>
  <si>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</si>
  <si>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</si>
  <si>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</si>
  <si>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</si>
  <si>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</si>
  <si>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</si>
  <si>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</si>
  <si>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</si>
  <si>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</si>
  <si>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</si>
  <si>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</si>
  <si>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</si>
  <si>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</si>
  <si>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</si>
  <si>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</si>
  <si>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</si>
  <si>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</si>
  <si>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</si>
  <si>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</si>
  <si>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</si>
  <si>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</si>
  <si>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</si>
  <si>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</si>
  <si>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</si>
  <si>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</si>
  <si>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</si>
  <si>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</si>
  <si>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</si>
  <si>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</si>
  <si>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</si>
  <si>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</si>
  <si>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</si>
  <si>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</si>
  <si>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</si>
  <si>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</si>
  <si>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</si>
  <si>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</si>
  <si>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</si>
  <si>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</si>
  <si>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</si>
  <si>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</si>
  <si>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</si>
  <si>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</si>
  <si>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</si>
  <si>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</si>
  <si>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</si>
  <si>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</si>
  <si>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</si>
  <si>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</si>
  <si>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</si>
  <si>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</si>
  <si>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</si>
  <si>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</si>
  <si>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</si>
  <si>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</si>
  <si>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</si>
  <si>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</si>
  <si>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</si>
  <si>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</si>
  <si>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</si>
  <si>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</si>
  <si>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</si>
  <si>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</si>
  <si>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</si>
  <si>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</si>
  <si>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</si>
  <si>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</si>
  <si>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</si>
  <si>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</si>
  <si>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</si>
  <si>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</si>
  <si>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</si>
  <si>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</si>
  <si>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</si>
  <si>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</si>
  <si>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</si>
  <si>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</si>
  <si>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</si>
  <si>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</si>
  <si>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</si>
  <si>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</si>
  <si>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</si>
  <si>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</si>
  <si>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</si>
  <si>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</si>
  <si>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</si>
  <si>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</si>
  <si>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</si>
  <si>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</si>
  <si>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</si>
  <si>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</si>
  <si>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</si>
  <si>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</si>
  <si>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</si>
  <si>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</si>
  <si>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</si>
  <si>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</si>
  <si>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</si>
  <si>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</si>
  <si>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</si>
  <si>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</si>
  <si>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</si>
  <si>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</si>
  <si>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</si>
  <si>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</si>
  <si>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</si>
  <si>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</si>
  <si>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</si>
  <si>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</si>
  <si>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</si>
  <si>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</si>
  <si>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</si>
  <si>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</si>
  <si>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</si>
  <si>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</si>
  <si>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</si>
  <si>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</si>
  <si>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</si>
  <si>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</si>
  <si>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</si>
  <si>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</si>
  <si>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</si>
  <si>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</si>
  <si>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</si>
  <si>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</si>
  <si>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</si>
  <si>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</si>
  <si>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</si>
  <si>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</si>
  <si>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</si>
  <si>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</si>
  <si>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</si>
  <si>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</si>
  <si>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</si>
  <si>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</si>
  <si>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</si>
  <si>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</si>
  <si>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</si>
  <si>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</si>
  <si>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</si>
  <si>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</si>
  <si>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</si>
  <si>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</si>
  <si>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</si>
  <si>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</si>
  <si>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</si>
  <si>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</si>
  <si>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</si>
  <si>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</si>
  <si>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</si>
  <si>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</si>
  <si>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</si>
  <si>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</si>
  <si>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</si>
  <si>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</si>
  <si>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</si>
  <si>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</si>
  <si>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</si>
  <si>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</si>
  <si>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</si>
  <si>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</si>
  <si>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</si>
  <si>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</si>
  <si>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</si>
  <si>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</si>
  <si>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</si>
  <si>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</si>
  <si>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</si>
  <si>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</si>
  <si>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</si>
  <si>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</si>
  <si>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</si>
  <si>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</si>
  <si>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</si>
  <si>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</si>
  <si>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</si>
  <si>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</si>
  <si>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</si>
  <si>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</si>
  <si>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</si>
  <si>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</si>
  <si>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</si>
  <si>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</si>
  <si>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</si>
  <si>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</si>
  <si>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</si>
  <si>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</si>
  <si>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</si>
  <si>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</si>
  <si>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</si>
  <si>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</si>
  <si>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</si>
  <si>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</si>
  <si>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</si>
  <si>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</si>
  <si>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</si>
  <si>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</si>
  <si>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</si>
  <si>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</si>
  <si>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</si>
  <si>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</si>
  <si>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</si>
  <si>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</si>
  <si>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</si>
  <si>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</si>
  <si>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</si>
  <si>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</si>
  <si>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</si>
  <si>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</si>
  <si>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</si>
  <si>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</si>
  <si>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</si>
  <si>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</si>
  <si>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</si>
  <si>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</si>
  <si>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</si>
  <si>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</si>
  <si>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</si>
  <si>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</si>
  <si>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</si>
  <si>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</si>
  <si>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</si>
  <si>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</si>
  <si>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</si>
  <si>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</si>
  <si>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</si>
  <si>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</si>
  <si>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</si>
  <si>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</si>
  <si>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</si>
  <si>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</si>
  <si>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</si>
  <si>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</si>
  <si>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</si>
  <si>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</si>
  <si>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</si>
  <si>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</si>
  <si>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</si>
  <si>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</si>
  <si>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</si>
  <si>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</si>
  <si>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</si>
  <si>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</si>
  <si>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</si>
  <si>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</si>
  <si>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</si>
  <si>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</si>
  <si>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</si>
  <si>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</si>
  <si>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</si>
  <si>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</si>
  <si>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</si>
  <si>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</si>
  <si>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</si>
  <si>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</si>
  <si>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</si>
  <si>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</si>
  <si>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</si>
  <si>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</si>
  <si>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</si>
  <si>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</si>
  <si>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</si>
  <si>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</si>
  <si>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</si>
  <si>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</si>
  <si>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</si>
  <si>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</si>
  <si>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</si>
  <si>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</si>
  <si>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</si>
  <si>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</si>
  <si>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</si>
  <si>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</si>
  <si>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</si>
  <si>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</si>
  <si>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</si>
  <si>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</si>
  <si>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</si>
  <si>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</si>
  <si>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</si>
  <si>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</si>
  <si>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</si>
  <si>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</si>
  <si>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</si>
  <si>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</si>
  <si>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</si>
  <si>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</si>
  <si>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</si>
  <si>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</si>
  <si>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</si>
  <si>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</si>
  <si>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</si>
  <si>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</si>
  <si>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</si>
  <si>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</si>
  <si>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</si>
  <si>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</si>
  <si>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</si>
  <si>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</si>
  <si>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</si>
  <si>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</si>
  <si>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</si>
  <si>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</si>
  <si>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</si>
  <si>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</si>
  <si>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</si>
  <si>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</si>
  <si>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</si>
  <si>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</si>
  <si>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</si>
  <si>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</si>
  <si>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</si>
  <si>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</si>
  <si>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</si>
  <si>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</si>
  <si>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</si>
  <si>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</si>
  <si>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</si>
  <si>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</si>
  <si>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</si>
  <si>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</si>
  <si>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</si>
  <si>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</si>
  <si>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</si>
  <si>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</si>
  <si>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</si>
  <si>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</si>
  <si>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</si>
  <si>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</si>
  <si>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</si>
  <si>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</si>
  <si>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</si>
  <si>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</si>
  <si>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</si>
  <si>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</si>
  <si>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</si>
  <si>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</si>
  <si>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</si>
  <si>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</si>
  <si>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</si>
  <si>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</si>
  <si>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</si>
  <si>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</si>
  <si>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</si>
  <si>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</si>
  <si>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</si>
  <si>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</si>
  <si>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</si>
  <si>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</si>
  <si>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</si>
  <si>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</si>
  <si>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</si>
  <si>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</si>
  <si>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</si>
  <si>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</si>
  <si>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</si>
  <si>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</si>
  <si>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</si>
  <si>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</si>
  <si>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</si>
  <si>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</si>
  <si>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</si>
  <si>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</si>
  <si>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</si>
  <si>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</si>
  <si>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</si>
  <si>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</si>
  <si>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</si>
  <si>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</si>
  <si>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</si>
  <si>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</si>
  <si>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</si>
  <si>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</si>
  <si>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</si>
  <si>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</si>
  <si>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</si>
  <si>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</si>
  <si>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</si>
  <si>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</si>
  <si>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</si>
  <si>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</si>
  <si>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</si>
  <si>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</si>
  <si>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</si>
  <si>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</si>
  <si>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</si>
  <si>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</si>
  <si>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</si>
  <si>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</si>
  <si>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</si>
  <si>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</si>
  <si>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</si>
  <si>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</si>
  <si>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</si>
  <si>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</si>
  <si>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</si>
  <si>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</si>
  <si>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</si>
  <si>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</si>
  <si>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</si>
  <si>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</si>
  <si>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</si>
  <si>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</si>
  <si>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</si>
  <si>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</si>
  <si>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</si>
  <si>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</si>
  <si>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</si>
  <si>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</si>
  <si>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</si>
  <si>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</si>
  <si>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</si>
  <si>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</si>
  <si>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</si>
  <si>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</si>
  <si>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</si>
  <si>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</si>
  <si>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</si>
  <si>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</si>
  <si>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</si>
  <si>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</si>
  <si>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</si>
  <si>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</si>
  <si>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</si>
  <si>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</si>
  <si>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</si>
  <si>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</si>
  <si>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</si>
  <si>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</si>
  <si>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</si>
  <si>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</si>
  <si>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</si>
  <si>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</si>
  <si>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</si>
  <si>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</si>
  <si>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</si>
  <si>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</si>
  <si>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</si>
  <si>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</si>
  <si>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</si>
  <si>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</si>
  <si>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</si>
  <si>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</si>
  <si>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</si>
  <si>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</si>
  <si>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</si>
  <si>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</si>
  <si>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</si>
  <si>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</si>
  <si>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</si>
  <si>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</si>
  <si>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</si>
  <si>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</si>
  <si>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</si>
  <si>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</si>
  <si>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</si>
  <si>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</si>
  <si>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</si>
  <si>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</si>
  <si>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</si>
  <si>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</si>
  <si>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</si>
  <si>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</si>
  <si>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</si>
  <si>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</si>
  <si>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</si>
  <si>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</si>
  <si>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</si>
  <si>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</si>
  <si>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</si>
  <si>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</si>
  <si>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</si>
  <si>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</si>
  <si>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</si>
  <si>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</si>
  <si>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</si>
  <si>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</si>
  <si>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</si>
  <si>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</si>
  <si>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</si>
  <si>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</si>
  <si>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</si>
  <si>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</si>
  <si>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</si>
  <si>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</si>
  <si>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</si>
  <si>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</si>
  <si>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</si>
  <si>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</si>
  <si>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</si>
  <si>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</si>
  <si>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</si>
  <si>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</si>
  <si>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</si>
  <si>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</si>
  <si>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</si>
  <si>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</si>
  <si>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</si>
  <si>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</si>
  <si>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</si>
  <si>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</si>
  <si>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</si>
  <si>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</si>
  <si>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</si>
  <si>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</si>
  <si>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</si>
  <si>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</si>
  <si>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</si>
  <si>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</si>
  <si>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</si>
  <si>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</si>
  <si>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</si>
  <si>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</si>
  <si>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</si>
  <si>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</si>
  <si>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</si>
  <si>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</si>
  <si>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</si>
  <si>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</si>
  <si>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</si>
  <si>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</si>
  <si>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</si>
  <si>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</si>
  <si>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</si>
  <si>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</si>
  <si>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</si>
  <si>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</si>
  <si>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</si>
  <si>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</si>
  <si>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</si>
  <si>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</si>
  <si>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</si>
  <si>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</si>
  <si>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</si>
  <si>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</si>
  <si>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</si>
  <si>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</si>
  <si>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</si>
  <si>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</si>
  <si>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</si>
  <si>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</si>
  <si>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</si>
  <si>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</si>
  <si>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</si>
  <si>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</si>
  <si>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</si>
  <si>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</si>
  <si>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</si>
  <si>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</si>
  <si>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</si>
  <si>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</si>
  <si>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</si>
  <si>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</si>
  <si>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</si>
  <si>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</si>
  <si>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</si>
  <si>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</si>
  <si>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</si>
  <si>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</si>
  <si>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</si>
  <si>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</si>
  <si>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</si>
  <si>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</si>
  <si>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</si>
  <si>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</si>
  <si>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</si>
  <si>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</si>
  <si>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</si>
  <si>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</si>
  <si>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</si>
  <si>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</si>
  <si>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</si>
  <si>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</si>
  <si>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</si>
  <si>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</si>
  <si>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</si>
  <si>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</si>
  <si>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</si>
  <si>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</si>
  <si>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</si>
  <si>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</si>
  <si>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</si>
  <si>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</si>
  <si>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</si>
  <si>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</si>
  <si>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</si>
  <si>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</si>
  <si>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</si>
  <si>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</si>
  <si>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</si>
  <si>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</si>
  <si>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</si>
  <si>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</si>
  <si>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</si>
  <si>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</si>
  <si>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</si>
  <si>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</si>
  <si>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</si>
  <si>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</si>
  <si>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</si>
  <si>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</si>
  <si>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</si>
  <si>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</si>
  <si>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</si>
  <si>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</si>
  <si>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</si>
  <si>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</si>
  <si>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</si>
  <si>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</si>
  <si>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</si>
  <si>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</si>
  <si>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</si>
  <si>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</si>
  <si>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</si>
  <si>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</si>
  <si>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</si>
  <si>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</si>
  <si>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</si>
  <si>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</si>
  <si>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</si>
  <si>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</si>
  <si>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</si>
  <si>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</si>
  <si>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</si>
  <si>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</si>
  <si>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</si>
  <si>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</si>
  <si>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</si>
  <si>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</si>
  <si>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</si>
  <si>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</si>
  <si>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</si>
  <si>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</si>
  <si>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</si>
  <si>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</si>
  <si>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</si>
  <si>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</si>
  <si>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</si>
  <si>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</si>
  <si>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</si>
  <si>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</si>
  <si>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</si>
  <si>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</si>
  <si>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</si>
  <si>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</si>
  <si>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</si>
  <si>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</si>
  <si>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</si>
  <si>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</si>
  <si>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</si>
  <si>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</si>
  <si>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</si>
  <si>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</si>
  <si>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</si>
  <si>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</si>
  <si>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</si>
  <si>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</si>
  <si>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</si>
  <si>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</si>
  <si>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</si>
  <si>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</si>
  <si>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</si>
  <si>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</si>
  <si>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</si>
  <si>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</si>
  <si>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</si>
  <si>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</si>
  <si>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</si>
  <si>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</si>
  <si>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</si>
  <si>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</si>
  <si>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</si>
  <si>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</si>
  <si>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</si>
  <si>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</si>
  <si>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</si>
  <si>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</si>
  <si>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</si>
  <si>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</si>
  <si>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</si>
  <si>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</si>
  <si>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</si>
  <si>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</si>
  <si>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</si>
  <si>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</si>
  <si>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</si>
  <si>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</si>
  <si>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</si>
  <si>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</si>
  <si>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</si>
  <si>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</si>
  <si>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</si>
  <si>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</si>
  <si>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</si>
  <si>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</si>
  <si>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</si>
  <si>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</si>
  <si>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</si>
  <si>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</si>
  <si>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</si>
  <si>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</si>
  <si>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</si>
  <si>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</si>
  <si>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</si>
  <si>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</si>
  <si>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</si>
  <si>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</si>
  <si>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</si>
  <si>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</si>
  <si>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</si>
  <si>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</si>
  <si>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</si>
  <si>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</si>
  <si>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</si>
  <si>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</si>
  <si>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</si>
  <si>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</si>
  <si>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</si>
  <si>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</si>
  <si>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</si>
  <si>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</si>
  <si>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</si>
  <si>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</si>
  <si>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</si>
  <si>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</si>
  <si>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</si>
  <si>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</si>
  <si>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</si>
  <si>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</si>
  <si>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</si>
  <si>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</si>
  <si>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</si>
  <si>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</si>
  <si>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</si>
  <si>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</si>
  <si>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</si>
  <si>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</si>
  <si>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</si>
  <si>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</si>
  <si>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</si>
  <si>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</si>
  <si>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</si>
  <si>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</si>
  <si>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</si>
  <si>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</si>
  <si>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</si>
  <si>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</si>
  <si>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</si>
  <si>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</si>
  <si>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</si>
  <si>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</si>
  <si>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</si>
  <si>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</si>
  <si>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</si>
  <si>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</si>
  <si>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</si>
  <si>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</si>
  <si>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</si>
  <si>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</si>
  <si>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</si>
  <si>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</si>
  <si>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</si>
  <si>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</si>
  <si>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</si>
  <si>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</si>
  <si>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</si>
  <si>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</si>
  <si>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</si>
  <si>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</si>
  <si>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</si>
  <si>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</si>
  <si>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</si>
  <si>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</si>
  <si>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</si>
  <si>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</si>
  <si>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</si>
  <si>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</si>
  <si>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</si>
  <si>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</si>
  <si>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</si>
  <si>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</si>
  <si>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</si>
  <si>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</si>
  <si>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</si>
  <si>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</si>
  <si>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</si>
  <si>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</si>
  <si>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</si>
  <si>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</si>
  <si>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</si>
  <si>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</si>
  <si>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</si>
  <si>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</si>
  <si>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</si>
  <si>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</si>
  <si>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</si>
  <si>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</si>
  <si>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</si>
  <si>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</si>
  <si>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</si>
  <si>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</si>
  <si>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</si>
  <si>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</si>
  <si>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</si>
  <si>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</si>
  <si>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</si>
  <si>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</si>
  <si>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</si>
  <si>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</si>
  <si>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</si>
  <si>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</si>
  <si>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</si>
  <si>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</si>
  <si>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</si>
  <si>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</si>
  <si>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</si>
  <si>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</si>
  <si>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</si>
  <si>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</si>
  <si>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</si>
  <si>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</si>
  <si>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</si>
  <si>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</si>
  <si>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</si>
  <si>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</si>
  <si>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</si>
  <si>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</si>
  <si>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</si>
  <si>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</si>
  <si>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</si>
  <si>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</si>
  <si>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</si>
  <si>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</si>
  <si>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</si>
  <si>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</si>
  <si>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</si>
  <si>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</si>
  <si>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</si>
  <si>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</si>
  <si>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</si>
  <si>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</si>
  <si>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</si>
  <si>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</si>
  <si>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</si>
  <si>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</si>
  <si>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</si>
  <si>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</si>
  <si>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</si>
  <si>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</si>
  <si>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</si>
  <si>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</si>
  <si>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</si>
  <si>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</si>
  <si>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</si>
  <si>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</si>
  <si>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</si>
  <si>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</si>
  <si>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</si>
  <si>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</si>
  <si>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</si>
  <si>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</si>
  <si>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</si>
  <si>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</si>
  <si>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</si>
  <si>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</si>
  <si>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</si>
  <si>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</si>
  <si>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</si>
  <si>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</si>
  <si>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</si>
  <si>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</si>
  <si>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</si>
  <si>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</si>
  <si>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</si>
  <si>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</si>
  <si>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</si>
  <si>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</si>
  <si>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</si>
  <si>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</si>
  <si>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</si>
  <si>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</si>
  <si>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</si>
  <si>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</si>
  <si>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</si>
  <si>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</si>
  <si>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</si>
  <si>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</si>
  <si>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</si>
  <si>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</si>
  <si>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</si>
  <si>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</si>
  <si>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</si>
  <si>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</si>
  <si>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</si>
  <si>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</si>
  <si>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</si>
  <si>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</si>
  <si>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</si>
  <si>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</si>
  <si>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</si>
  <si>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</si>
  <si>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</si>
  <si>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</si>
  <si>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</si>
  <si>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</si>
  <si>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</si>
  <si>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</si>
  <si>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</si>
  <si>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</si>
  <si>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</si>
  <si>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</si>
  <si>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</si>
  <si>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</si>
  <si>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</si>
  <si>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</si>
  <si>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</si>
  <si>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</si>
  <si>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</si>
  <si>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</si>
  <si>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</si>
  <si>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</si>
  <si>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</si>
  <si>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</si>
  <si>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</si>
  <si>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</si>
  <si>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</si>
  <si>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</si>
  <si>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</si>
  <si>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</si>
  <si>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</si>
  <si>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</si>
  <si>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</si>
  <si>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</si>
  <si>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</si>
  <si>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</si>
  <si>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</si>
  <si>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</si>
  <si>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</si>
  <si>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</si>
  <si>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</si>
  <si>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</si>
  <si>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</si>
  <si>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</si>
  <si>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</si>
  <si>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</si>
  <si>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</si>
  <si>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</si>
  <si>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</si>
  <si>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</si>
  <si>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</si>
  <si>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</si>
  <si>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</si>
  <si>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</si>
  <si>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</si>
  <si>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</si>
  <si>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</si>
  <si>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</si>
  <si>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</si>
  <si>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</si>
  <si>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</si>
  <si>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</si>
  <si>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</si>
  <si>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</si>
  <si>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</si>
  <si>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</si>
  <si>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</si>
  <si>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</si>
  <si>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</si>
  <si>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</si>
  <si>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</si>
  <si>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</si>
  <si>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</si>
  <si>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</si>
  <si>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</si>
  <si>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</si>
  <si>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</si>
  <si>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</si>
  <si>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</si>
  <si>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</si>
  <si>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</si>
  <si>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</si>
  <si>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</si>
  <si>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</si>
  <si>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</si>
  <si>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</si>
  <si>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</si>
  <si>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</si>
  <si>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</si>
  <si>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</si>
  <si>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</si>
  <si>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</si>
  <si>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</si>
  <si>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</si>
  <si>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</si>
  <si>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</si>
  <si>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</si>
  <si>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</si>
  <si>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</si>
  <si>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</si>
  <si>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</si>
  <si>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</si>
  <si>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</si>
  <si>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</si>
  <si>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</si>
  <si>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</si>
  <si>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</si>
  <si>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</si>
  <si>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</si>
  <si>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</si>
  <si>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</si>
  <si>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</si>
  <si>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</si>
  <si>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</si>
  <si>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</si>
  <si>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</si>
  <si>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</si>
  <si>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</si>
  <si>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</si>
  <si>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</si>
  <si>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</si>
  <si>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</si>
  <si>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</si>
  <si>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</si>
  <si>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</si>
  <si>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</si>
  <si>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</si>
  <si>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</si>
  <si>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</si>
  <si>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</si>
  <si>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</si>
  <si>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</si>
  <si>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</si>
  <si>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</si>
  <si>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</si>
  <si>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</si>
  <si>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</si>
  <si>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</si>
  <si>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</si>
  <si>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</si>
  <si>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</si>
  <si>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</si>
  <si>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</si>
  <si>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</si>
  <si>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</si>
  <si>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</si>
  <si>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</si>
  <si>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</si>
  <si>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</si>
  <si>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</si>
  <si>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</si>
  <si>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</si>
  <si>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</si>
  <si>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</si>
  <si>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</si>
  <si>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</si>
  <si>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</si>
  <si>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</si>
  <si>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</si>
  <si>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</si>
  <si>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</si>
  <si>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</si>
  <si>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</si>
  <si>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</si>
  <si>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</si>
  <si>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</si>
  <si>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</si>
  <si>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</si>
  <si>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</si>
  <si>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</si>
  <si>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</si>
  <si>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</si>
  <si>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</si>
  <si>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</si>
  <si>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</si>
  <si>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</si>
  <si>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</si>
  <si>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</si>
  <si>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</si>
  <si>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</si>
  <si>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</si>
  <si>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</si>
  <si>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</si>
  <si>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</si>
  <si>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</si>
  <si>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</si>
  <si>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</si>
  <si>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</si>
  <si>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</si>
  <si>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</si>
  <si>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</si>
  <si>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</si>
  <si>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</si>
  <si>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</si>
  <si>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</si>
  <si>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</si>
  <si>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</si>
  <si>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</si>
  <si>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</si>
  <si>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</si>
  <si>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</si>
  <si>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</si>
  <si>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</si>
  <si>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</si>
  <si>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</si>
  <si>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</si>
  <si>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</si>
  <si>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</si>
  <si>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</si>
  <si>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</si>
  <si>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</si>
  <si>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</si>
  <si>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</si>
  <si>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</si>
  <si>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</si>
  <si>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</si>
  <si>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</si>
  <si>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</si>
  <si>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</si>
  <si>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</si>
  <si>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</si>
  <si>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</si>
  <si>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</si>
  <si>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</si>
  <si>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</si>
  <si>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</si>
  <si>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</si>
  <si>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</si>
  <si>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</si>
  <si>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</si>
  <si>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</si>
  <si>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</si>
  <si>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</si>
  <si>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</si>
  <si>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</si>
  <si>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</si>
  <si>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</si>
  <si>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</si>
  <si>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</si>
  <si>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</si>
  <si>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</si>
  <si>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</si>
  <si>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</si>
  <si>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</si>
  <si>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</si>
  <si>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</si>
  <si>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</si>
  <si>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</si>
  <si>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</si>
  <si>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</si>
  <si>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</si>
  <si>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</si>
  <si>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</si>
  <si>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</si>
  <si>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</si>
  <si>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</si>
  <si>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</si>
  <si>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</si>
  <si>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</si>
  <si>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</si>
  <si>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</si>
  <si>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</si>
  <si>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</si>
  <si>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</si>
  <si>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</si>
  <si>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</si>
  <si>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</si>
  <si>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</si>
  <si>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</si>
  <si>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</si>
  <si>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</si>
  <si>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</si>
  <si>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</si>
  <si>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</si>
  <si>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</si>
  <si>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</si>
  <si>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</si>
  <si>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</si>
  <si>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</si>
  <si>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</si>
  <si>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</si>
  <si>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</si>
  <si>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</si>
  <si>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</si>
  <si>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</si>
  <si>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</si>
  <si>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</si>
  <si>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</si>
  <si>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</si>
  <si>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</si>
  <si>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</si>
  <si>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</si>
  <si>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</si>
  <si>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</si>
  <si>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</si>
  <si>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</si>
  <si>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</si>
  <si>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</si>
  <si>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</si>
  <si>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</si>
  <si>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</si>
  <si>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</si>
  <si>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</si>
  <si>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</si>
  <si>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</si>
  <si>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</si>
  <si>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</si>
  <si>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</si>
  <si>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</si>
  <si>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</si>
  <si>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</si>
  <si>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</si>
  <si>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</si>
  <si>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</si>
  <si>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</si>
  <si>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</si>
  <si>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</si>
  <si>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</si>
  <si>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</si>
  <si>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</si>
  <si>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</si>
  <si>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</si>
  <si>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</si>
  <si>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</si>
  <si>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</si>
  <si>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</si>
  <si>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</si>
  <si>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</si>
  <si>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</si>
  <si>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</si>
  <si>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</si>
  <si>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</si>
  <si>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</si>
  <si>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</si>
  <si>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</si>
  <si>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</si>
  <si>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</si>
  <si>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</si>
  <si>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</si>
  <si>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</si>
  <si>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</si>
  <si>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</si>
  <si>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</si>
  <si>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</si>
  <si>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</si>
  <si>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</si>
  <si>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</si>
  <si>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</si>
  <si>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</si>
  <si>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</si>
  <si>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</si>
  <si>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</si>
  <si>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</si>
  <si>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</si>
  <si>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</si>
  <si>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</si>
  <si>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</si>
  <si>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</si>
  <si>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</si>
  <si>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</si>
  <si>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</si>
  <si>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</si>
  <si>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</si>
  <si>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</si>
  <si>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</si>
  <si>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</si>
  <si>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</si>
  <si>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</si>
  <si>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</si>
  <si>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</si>
  <si>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</si>
  <si>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</si>
  <si>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</si>
  <si>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</si>
  <si>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</si>
  <si>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</si>
  <si>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</si>
  <si>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</si>
  <si>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</si>
  <si>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</si>
  <si>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</si>
  <si>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</si>
  <si>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</si>
  <si>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</si>
  <si>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</si>
  <si>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</si>
  <si>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</si>
  <si>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</si>
  <si>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</si>
  <si>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</si>
  <si>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</si>
  <si>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</si>
  <si>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</si>
  <si>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</si>
  <si>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</si>
  <si>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</si>
  <si>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</si>
  <si>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</si>
  <si>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</si>
  <si>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</si>
  <si>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</si>
  <si>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</si>
  <si>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</si>
  <si>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</si>
  <si>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</si>
  <si>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</si>
  <si>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</si>
  <si>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</si>
  <si>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</si>
  <si>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</si>
  <si>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</si>
  <si>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</si>
  <si>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</si>
  <si>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</si>
  <si>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</si>
  <si>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</si>
  <si>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</si>
  <si>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</si>
  <si>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</si>
  <si>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</si>
  <si>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</si>
  <si>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</si>
  <si>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</si>
  <si>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</si>
  <si>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</si>
  <si>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</si>
  <si>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</si>
  <si>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</si>
  <si>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</si>
  <si>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</si>
  <si>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</si>
  <si>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</si>
  <si>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</si>
  <si>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</si>
  <si>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</si>
  <si>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</si>
  <si>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</si>
  <si>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</si>
  <si>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</si>
  <si>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</si>
  <si>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</si>
  <si>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</si>
  <si>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</si>
  <si>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</si>
  <si>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</si>
  <si>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</si>
  <si>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</si>
  <si>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</si>
  <si>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</si>
  <si>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</si>
  <si>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</si>
  <si>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</si>
  <si>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</si>
  <si>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</si>
  <si>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</si>
  <si>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</si>
  <si>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</si>
  <si>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</si>
  <si>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</si>
  <si>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</si>
  <si>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</si>
  <si>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</si>
  <si>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</si>
  <si>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</si>
  <si>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</si>
  <si>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</si>
  <si>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</si>
  <si>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</si>
  <si>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</si>
  <si>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</si>
  <si>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</si>
  <si>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</si>
  <si>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</si>
  <si>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</si>
  <si>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</si>
  <si>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</si>
  <si>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</si>
  <si>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</si>
  <si>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</si>
  <si>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</si>
  <si>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</si>
  <si>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</si>
  <si>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</si>
  <si>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</si>
  <si>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</si>
  <si>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</si>
  <si>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</si>
  <si>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</si>
  <si>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</si>
  <si>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</si>
  <si>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</si>
  <si>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</si>
  <si>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</si>
  <si>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</si>
  <si>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</si>
  <si>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</si>
  <si>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</si>
  <si>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</si>
  <si>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</si>
  <si>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</si>
  <si>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</si>
  <si>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</si>
  <si>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</si>
  <si>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</si>
  <si>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</si>
  <si>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</si>
  <si>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</si>
  <si>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</si>
  <si>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</si>
  <si>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</si>
  <si>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</si>
  <si>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</si>
  <si>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</si>
  <si>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</si>
  <si>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</si>
  <si>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</si>
  <si>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</si>
  <si>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</si>
  <si>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</si>
  <si>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</si>
  <si>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</si>
  <si>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</si>
  <si>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</si>
  <si>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</si>
  <si>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</si>
  <si>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</si>
  <si>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</si>
  <si>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</si>
  <si>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</si>
  <si>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</si>
  <si>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</si>
  <si>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</si>
  <si>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</si>
  <si>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</si>
  <si>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</si>
  <si>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</si>
  <si>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</si>
  <si>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</si>
  <si>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</si>
  <si>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</si>
  <si>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</si>
  <si>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</si>
  <si>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</si>
  <si>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</si>
  <si>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</si>
  <si>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</si>
  <si>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</si>
  <si>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</si>
  <si>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</si>
  <si>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</si>
  <si>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</si>
  <si>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</si>
  <si>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</si>
  <si>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</si>
  <si>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</si>
  <si>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</si>
  <si>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</si>
  <si>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</si>
  <si>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</si>
  <si>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</si>
  <si>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</si>
  <si>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</si>
  <si>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</si>
  <si>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</si>
  <si>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</si>
  <si>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</si>
  <si>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</si>
  <si>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</si>
  <si>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</si>
  <si>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</si>
  <si>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</si>
  <si>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</si>
  <si>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</si>
  <si>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</si>
  <si>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</si>
  <si>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</si>
  <si>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</si>
  <si>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</si>
  <si>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</si>
  <si>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</si>
  <si>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</si>
  <si>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</si>
  <si>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</si>
  <si>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</si>
  <si>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</si>
  <si>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</si>
  <si>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</si>
  <si>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</si>
  <si>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</si>
  <si>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</si>
  <si>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</si>
  <si>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</si>
  <si>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</si>
  <si>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</si>
  <si>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</si>
  <si>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</si>
  <si>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</si>
  <si>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</si>
  <si>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</si>
  <si>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</si>
  <si>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</si>
  <si>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</si>
  <si>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</si>
  <si>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</si>
  <si>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</si>
  <si>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</si>
  <si>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</si>
  <si>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</si>
  <si>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</si>
  <si>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</si>
  <si>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</si>
  <si>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</si>
  <si>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</si>
  <si>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</si>
  <si>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</si>
  <si>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</si>
  <si>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</si>
  <si>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</si>
  <si>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</si>
  <si>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</si>
  <si>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</si>
  <si>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</si>
  <si>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</si>
  <si>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</si>
  <si>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</si>
  <si>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</si>
  <si>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</si>
  <si>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</si>
  <si>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</si>
  <si>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</si>
  <si>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</si>
  <si>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</si>
  <si>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</si>
  <si>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</si>
  <si>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</si>
  <si>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</si>
  <si>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</si>
  <si>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</si>
  <si>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</si>
  <si>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</si>
  <si>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</si>
  <si>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</si>
  <si>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</si>
  <si>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</si>
  <si>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</si>
  <si>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</si>
  <si>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</si>
  <si>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</si>
  <si>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</si>
  <si>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</si>
  <si>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</si>
  <si>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</si>
  <si>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</si>
  <si>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</si>
  <si>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</si>
  <si>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</si>
  <si>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</si>
  <si>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</si>
  <si>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</si>
  <si>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</si>
  <si>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</si>
  <si>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</si>
  <si>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</si>
  <si>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</si>
  <si>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</si>
  <si>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</si>
  <si>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</si>
  <si>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</si>
  <si>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</si>
  <si>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</si>
  <si>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</si>
  <si>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</si>
  <si>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</si>
  <si>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</si>
  <si>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</si>
  <si>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</si>
  <si>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</si>
  <si>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</si>
  <si>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</si>
  <si>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</si>
  <si>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</si>
  <si>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</si>
  <si>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</si>
  <si>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</si>
  <si>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</si>
  <si>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</si>
  <si>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</si>
  <si>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</si>
  <si>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</si>
  <si>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</si>
  <si>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</si>
  <si>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</si>
  <si>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</si>
  <si>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</si>
  <si>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</si>
  <si>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</si>
  <si>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</si>
  <si>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</si>
  <si>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</si>
  <si>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</si>
  <si>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</si>
  <si>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</si>
  <si>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</si>
  <si>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</si>
  <si>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</si>
  <si>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</si>
  <si>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</si>
  <si>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</si>
  <si>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</si>
  <si>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</si>
  <si>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</si>
  <si>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</si>
  <si>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</si>
  <si>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</si>
  <si>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</si>
  <si>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</si>
  <si>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</si>
  <si>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</si>
  <si>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</si>
  <si>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</si>
  <si>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</si>
  <si>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</si>
  <si>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</si>
  <si>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</si>
  <si>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</si>
  <si>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</si>
  <si>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</si>
  <si>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</si>
  <si>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</si>
  <si>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</si>
  <si>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</si>
  <si>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</si>
  <si>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</si>
  <si>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</si>
  <si>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</si>
  <si>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</si>
  <si>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</si>
  <si>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</si>
  <si>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</si>
  <si>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</si>
  <si>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</si>
  <si>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</si>
  <si>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</si>
  <si>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</si>
  <si>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</si>
  <si>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</si>
  <si>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</si>
  <si>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</si>
  <si>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</si>
  <si>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</si>
  <si>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</si>
  <si>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</si>
  <si>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</si>
  <si>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</si>
  <si>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</si>
  <si>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</si>
  <si>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</si>
  <si>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</si>
  <si>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</si>
  <si>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</si>
  <si>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</si>
  <si>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</si>
  <si>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</si>
  <si>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</si>
  <si>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</si>
  <si>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</si>
  <si>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</si>
  <si>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</si>
  <si>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</si>
  <si>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</si>
  <si>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</si>
  <si>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</si>
  <si>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</si>
  <si>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</si>
  <si>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</si>
  <si>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</si>
  <si>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</si>
  <si>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</si>
  <si>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</si>
  <si>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</si>
  <si>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</si>
  <si>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</si>
  <si>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</si>
  <si>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</si>
  <si>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</si>
  <si>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</si>
  <si>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</si>
  <si>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</si>
  <si>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</si>
  <si>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</si>
  <si>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</si>
  <si>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</si>
  <si>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</si>
  <si>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</si>
  <si>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</si>
  <si>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</si>
  <si>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</si>
  <si>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</si>
  <si>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</si>
  <si>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</si>
  <si>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</si>
  <si>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</si>
  <si>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</si>
  <si>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</si>
  <si>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</si>
  <si>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</si>
  <si>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</si>
  <si>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</si>
  <si>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</si>
  <si>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</si>
  <si>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</si>
  <si>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</si>
  <si>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</si>
  <si>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</si>
  <si>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</si>
  <si>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</si>
  <si>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</si>
  <si>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</si>
  <si>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</si>
  <si>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</si>
  <si>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</si>
  <si>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</si>
  <si>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</si>
  <si>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</si>
  <si>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</si>
  <si>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</si>
  <si>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</si>
  <si>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</si>
  <si>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</si>
  <si>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</si>
  <si>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</si>
  <si>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</si>
  <si>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</si>
  <si>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</si>
  <si>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</si>
  <si>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</si>
  <si>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</si>
  <si>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</si>
  <si>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</si>
  <si>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</si>
  <si>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</si>
  <si>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</si>
  <si>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</si>
  <si>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</si>
  <si>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</si>
  <si>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</si>
  <si>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</si>
  <si>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</si>
  <si>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</si>
  <si>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</si>
  <si>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</si>
  <si>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</si>
  <si>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</si>
  <si>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</si>
  <si>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</si>
  <si>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</si>
  <si>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</si>
  <si>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</si>
  <si>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</si>
  <si>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</si>
  <si>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</si>
  <si>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</si>
  <si>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</si>
  <si>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</si>
  <si>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</si>
  <si>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</si>
  <si>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</si>
  <si>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</si>
  <si>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</si>
  <si>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</si>
  <si>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</si>
  <si>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</si>
  <si>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</si>
  <si>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</si>
  <si>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</si>
  <si>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</si>
  <si>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</si>
  <si>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</si>
  <si>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</si>
  <si>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</si>
  <si>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</si>
  <si>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</si>
  <si>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</si>
  <si>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</si>
  <si>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</si>
  <si>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</si>
  <si>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</si>
  <si>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</si>
  <si>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</si>
  <si>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</si>
  <si>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</si>
  <si>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</si>
  <si>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</si>
  <si>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</si>
  <si>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</si>
  <si>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</si>
  <si>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</si>
  <si>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</si>
  <si>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</si>
  <si>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</si>
  <si>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</si>
  <si>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</si>
  <si>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</si>
  <si>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</si>
  <si>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</si>
  <si>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</si>
  <si>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</si>
  <si>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</si>
  <si>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</si>
  <si>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</si>
  <si>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</si>
  <si>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</si>
  <si>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</si>
  <si>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</si>
  <si>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</si>
  <si>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</si>
  <si>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</si>
  <si>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</si>
  <si>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</si>
  <si>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</si>
  <si>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</si>
  <si>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</si>
  <si>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</si>
  <si>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</si>
  <si>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</si>
  <si>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</si>
  <si>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</si>
  <si>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</si>
  <si>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</si>
  <si>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</si>
  <si>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</si>
  <si>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</si>
  <si>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</si>
  <si>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</si>
  <si>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</si>
  <si>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</si>
  <si>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</si>
  <si>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</si>
  <si>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</si>
  <si>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</si>
  <si>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</si>
  <si>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</si>
  <si>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</si>
  <si>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</si>
  <si>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</si>
  <si>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</si>
  <si>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</si>
  <si>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</si>
  <si>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</si>
  <si>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</si>
  <si>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</si>
  <si>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</si>
  <si>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</si>
  <si>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</si>
  <si>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</si>
  <si>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</si>
  <si>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</si>
  <si>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</si>
  <si>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</si>
  <si>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</si>
  <si>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</si>
  <si>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</si>
  <si>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</si>
  <si>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</si>
  <si>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</si>
  <si>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</si>
  <si>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</si>
  <si>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</si>
  <si>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</si>
  <si>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</si>
  <si>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</si>
  <si>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</si>
  <si>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</si>
  <si>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</si>
  <si>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</si>
  <si>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</si>
  <si>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</si>
  <si>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</si>
  <si>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</si>
  <si>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</si>
  <si>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</si>
  <si>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</si>
  <si>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</si>
  <si>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</si>
  <si>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</si>
  <si>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</si>
  <si>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</si>
  <si>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</si>
  <si>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</si>
  <si>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</si>
  <si>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</si>
  <si>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</si>
  <si>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</si>
  <si>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</si>
  <si>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</si>
  <si>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</si>
  <si>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</si>
  <si>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</si>
  <si>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</si>
  <si>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</si>
  <si>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</si>
  <si>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</si>
  <si>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</si>
  <si>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</si>
  <si>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</si>
  <si>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</si>
  <si>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</si>
  <si>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</si>
  <si>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</si>
  <si>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</si>
  <si>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</si>
  <si>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</si>
  <si>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</si>
  <si>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</si>
  <si>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</si>
  <si>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</si>
  <si>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</si>
  <si>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</si>
  <si>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</si>
  <si>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</si>
  <si>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</si>
  <si>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</si>
  <si>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</si>
  <si>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</si>
  <si>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</si>
  <si>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</si>
  <si>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</si>
  <si>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</si>
  <si>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</si>
  <si>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</si>
  <si>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</si>
  <si>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</si>
  <si>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</si>
  <si>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</si>
  <si>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</si>
  <si>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</si>
  <si>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</si>
  <si>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</si>
  <si>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</si>
  <si>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</si>
  <si>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</si>
  <si>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</si>
  <si>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</si>
  <si>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</si>
  <si>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</si>
  <si>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</si>
  <si>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</si>
  <si>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</si>
  <si>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</si>
  <si>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</si>
  <si>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</si>
  <si>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</si>
  <si>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</si>
  <si>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</si>
  <si>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</si>
  <si>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</si>
  <si>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</si>
  <si>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</si>
  <si>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</si>
  <si>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</si>
  <si>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</si>
  <si>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</si>
  <si>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</si>
  <si>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</si>
  <si>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</si>
  <si>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</si>
  <si>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</si>
  <si>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</si>
  <si>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</si>
  <si>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</si>
  <si>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</si>
  <si>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</si>
  <si>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</si>
  <si>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</si>
  <si>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</si>
  <si>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</si>
  <si>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</si>
  <si>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</si>
  <si>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</si>
  <si>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</si>
  <si>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</si>
  <si>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</si>
  <si>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</si>
  <si>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</si>
  <si>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</si>
  <si>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</si>
  <si>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</si>
  <si>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</si>
  <si>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</si>
  <si>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</si>
  <si>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</si>
  <si>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</si>
  <si>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</si>
  <si>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</si>
  <si>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</si>
  <si>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</si>
  <si>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</si>
  <si>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</si>
  <si>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</si>
  <si>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</si>
  <si>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</si>
  <si>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</si>
  <si>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</si>
  <si>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</si>
  <si>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</si>
  <si>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</si>
  <si>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</si>
  <si>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</si>
  <si>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</si>
  <si>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</si>
  <si>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</si>
  <si>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</si>
  <si>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</si>
  <si>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</si>
  <si>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</si>
  <si>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</si>
  <si>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</si>
  <si>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</si>
  <si>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</si>
  <si>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</si>
  <si>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</si>
  <si>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</si>
  <si>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</si>
  <si>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</si>
  <si>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</si>
  <si>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</si>
  <si>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</si>
  <si>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</si>
  <si>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</si>
  <si>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</si>
  <si>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</si>
  <si>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</si>
  <si>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</si>
  <si>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</si>
  <si>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</si>
  <si>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</si>
  <si>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</si>
  <si>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</si>
  <si>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</si>
  <si>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</si>
  <si>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</si>
  <si>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</si>
  <si>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</si>
  <si>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</si>
  <si>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</si>
  <si>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</si>
  <si>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</si>
  <si>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</si>
  <si>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</si>
  <si>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</si>
  <si>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</si>
  <si>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</si>
  <si>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</si>
  <si>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</si>
  <si>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</si>
  <si>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</si>
  <si>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</si>
  <si>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</si>
  <si>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</si>
  <si>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</si>
  <si>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</si>
  <si>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</si>
  <si>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</si>
  <si>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</si>
  <si>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</si>
  <si>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</si>
  <si>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</si>
  <si>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</si>
  <si>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</si>
  <si>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</si>
  <si>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</si>
  <si>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</si>
  <si>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</si>
  <si>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</si>
  <si>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</si>
  <si>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</si>
  <si>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</si>
  <si>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</si>
  <si>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</si>
  <si>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</si>
  <si>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</si>
  <si>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</si>
  <si>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</si>
  <si>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</si>
  <si>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</si>
  <si>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</si>
  <si>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</si>
  <si>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</si>
  <si>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</si>
  <si>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</si>
  <si>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</si>
  <si>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</si>
  <si>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</si>
  <si>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</si>
  <si>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</si>
  <si>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</si>
  <si>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</si>
  <si>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</si>
  <si>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</si>
  <si>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</si>
  <si>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</si>
  <si>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</si>
  <si>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</si>
  <si>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</si>
  <si>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</si>
  <si>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</si>
  <si>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</si>
  <si>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</si>
  <si>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</si>
  <si>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</si>
  <si>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</si>
  <si>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</si>
  <si>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</si>
  <si>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</si>
  <si>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</si>
  <si>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</si>
  <si>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</si>
  <si>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</si>
  <si>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</si>
  <si>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</si>
  <si>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</si>
  <si>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</si>
  <si>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</si>
  <si>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</si>
  <si>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</si>
  <si>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</si>
  <si>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</si>
  <si>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</si>
  <si>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</si>
  <si>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</si>
  <si>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</si>
  <si>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</si>
  <si>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</si>
  <si>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</si>
  <si>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</si>
  <si>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</si>
  <si>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</si>
  <si>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</si>
  <si>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</si>
  <si>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</si>
  <si>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</si>
  <si>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</si>
  <si>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</si>
  <si>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</si>
  <si>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</si>
  <si>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</si>
  <si>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</si>
  <si>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</si>
  <si>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</si>
  <si>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</si>
  <si>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</si>
  <si>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</si>
  <si>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</si>
  <si>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</si>
  <si>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</si>
  <si>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</si>
  <si>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</si>
  <si>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</si>
  <si>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</si>
  <si>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</si>
  <si>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</si>
  <si>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</si>
  <si>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</si>
  <si>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</si>
  <si>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</si>
  <si>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</si>
  <si>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</si>
  <si>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</si>
  <si>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</si>
  <si>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</si>
  <si>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</si>
  <si>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</si>
  <si>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</si>
  <si>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</si>
  <si>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</si>
  <si>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</si>
  <si>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</si>
  <si>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</si>
  <si>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</si>
  <si>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</si>
  <si>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</si>
  <si>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</si>
  <si>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</si>
  <si>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</si>
  <si>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</si>
  <si>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</si>
  <si>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</si>
  <si>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</si>
  <si>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</si>
  <si>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</si>
  <si>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</si>
  <si>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</si>
  <si>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</si>
  <si>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</si>
  <si>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</si>
  <si>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</si>
  <si>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</si>
  <si>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</si>
  <si>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</si>
  <si>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</si>
  <si>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</si>
  <si>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</si>
  <si>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</si>
  <si>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</si>
  <si>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</si>
  <si>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</si>
  <si>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</si>
  <si>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</si>
  <si>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</si>
  <si>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</si>
  <si>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</si>
  <si>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</si>
  <si>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</si>
  <si>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</si>
  <si>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</si>
  <si>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</si>
  <si>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</si>
  <si>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</si>
  <si>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</si>
  <si>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</si>
  <si>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</si>
  <si>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</si>
  <si>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</si>
  <si>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</si>
  <si>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</si>
  <si>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</si>
  <si>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</si>
  <si>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</si>
  <si>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</si>
  <si>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</si>
  <si>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</si>
  <si>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</si>
  <si>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</si>
  <si>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</si>
  <si>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</si>
  <si>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</si>
  <si>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</si>
  <si>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</si>
  <si>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</si>
  <si>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</si>
  <si>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</si>
  <si>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</si>
  <si>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</si>
  <si>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</si>
  <si>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</si>
  <si>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</si>
  <si>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</si>
  <si>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</si>
  <si>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</si>
  <si>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</si>
  <si>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</si>
  <si>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</si>
  <si>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</si>
  <si>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</si>
  <si>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</si>
  <si>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</si>
  <si>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</si>
  <si>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</si>
  <si>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</si>
  <si>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</si>
  <si>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</si>
  <si>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</si>
  <si>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</si>
  <si>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</si>
  <si>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</si>
  <si>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</si>
  <si>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</si>
  <si>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</si>
  <si>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</si>
  <si>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</si>
  <si>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</si>
  <si>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</si>
  <si>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</si>
  <si>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</si>
  <si>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</si>
  <si>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</si>
  <si>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</si>
  <si>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</si>
  <si>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</si>
  <si>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</si>
  <si>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</si>
  <si>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</si>
  <si>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</si>
  <si>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</si>
  <si>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</si>
  <si>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</si>
  <si>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</si>
  <si>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</si>
  <si>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</si>
  <si>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</si>
  <si>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</si>
  <si>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</si>
  <si>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</si>
  <si>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</si>
  <si>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</si>
  <si>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</si>
  <si>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</si>
  <si>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</si>
  <si>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</si>
  <si>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</si>
  <si>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</si>
  <si>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</si>
  <si>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</si>
  <si>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</si>
  <si>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</si>
  <si>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</si>
  <si>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</si>
  <si>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</si>
  <si>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</si>
  <si>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</si>
  <si>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</si>
  <si>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</si>
  <si>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</si>
  <si>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</si>
  <si>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</si>
  <si>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</si>
  <si>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</si>
  <si>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</si>
  <si>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</si>
  <si>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</si>
  <si>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</si>
  <si>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</si>
  <si>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</si>
  <si>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</si>
  <si>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</si>
  <si>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</si>
  <si>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</si>
  <si>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</si>
  <si>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</si>
  <si>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</si>
  <si>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</si>
  <si>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</si>
  <si>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</si>
  <si>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</si>
  <si>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</si>
  <si>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</si>
  <si>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</si>
  <si>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</si>
  <si>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</si>
  <si>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</si>
  <si>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</si>
  <si>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</si>
  <si>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</si>
  <si>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</si>
  <si>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</si>
  <si>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</si>
  <si>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</si>
  <si>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</si>
  <si>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</si>
  <si>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</si>
  <si>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</si>
  <si>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</si>
  <si>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</si>
  <si>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</si>
  <si>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</si>
  <si>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</si>
  <si>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</si>
  <si>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</si>
  <si>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</si>
  <si>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</si>
  <si>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</si>
  <si>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</si>
  <si>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</si>
  <si>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</si>
  <si>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</si>
  <si>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</si>
  <si>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</si>
  <si>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</si>
  <si>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</si>
  <si>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</si>
  <si>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</si>
  <si>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</si>
  <si>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</si>
  <si>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</si>
  <si>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</si>
  <si>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</si>
  <si>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</si>
  <si>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</si>
  <si>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</si>
  <si>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</si>
  <si>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</si>
  <si>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</si>
  <si>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</si>
  <si>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</si>
  <si>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</si>
  <si>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</si>
  <si>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</si>
  <si>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</si>
  <si>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</si>
  <si>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</si>
  <si>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</si>
  <si>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</si>
  <si>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</si>
  <si>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</si>
  <si>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</si>
  <si>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</si>
  <si>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</si>
  <si>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</si>
  <si>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</si>
  <si>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</si>
  <si>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</si>
  <si>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</si>
  <si>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</si>
  <si>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</si>
  <si>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</si>
  <si>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</si>
  <si>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</si>
  <si>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</si>
  <si>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</si>
  <si>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</si>
  <si>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</si>
  <si>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</si>
  <si>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</si>
  <si>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</si>
  <si>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</si>
  <si>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</si>
  <si>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</si>
  <si>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</si>
  <si>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</si>
  <si>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</si>
  <si>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</si>
  <si>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</si>
  <si>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</si>
  <si>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</si>
  <si>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</si>
  <si>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</si>
  <si>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</si>
  <si>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</si>
  <si>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</si>
  <si>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</si>
  <si>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</si>
  <si>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</si>
  <si>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</si>
  <si>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</si>
  <si>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</si>
  <si>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</si>
  <si>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</si>
  <si>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</si>
  <si>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</si>
  <si>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</si>
  <si>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</si>
  <si>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</si>
  <si>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</si>
  <si>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</si>
  <si>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</si>
  <si>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</si>
  <si>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</si>
  <si>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</si>
  <si>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</si>
  <si>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</si>
  <si>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</si>
  <si>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</si>
  <si>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</si>
  <si>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</si>
  <si>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</si>
  <si>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</si>
  <si>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</si>
  <si>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</si>
  <si>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</si>
  <si>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</si>
  <si>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</si>
  <si>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</si>
  <si>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</si>
  <si>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</si>
  <si>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</si>
  <si>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</si>
  <si>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</si>
  <si>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</si>
  <si>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</si>
  <si>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</si>
  <si>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</si>
  <si>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</si>
  <si>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</si>
  <si>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</si>
  <si>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</si>
  <si>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</si>
  <si>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</si>
  <si>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</si>
  <si>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</si>
  <si>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</si>
  <si>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</si>
  <si>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</si>
  <si>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</si>
  <si>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</si>
  <si>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</si>
  <si>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</si>
  <si>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</si>
  <si>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</si>
  <si>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</si>
  <si>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</si>
  <si>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</si>
  <si>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</si>
  <si>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</si>
  <si>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</si>
  <si>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</si>
  <si>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</si>
  <si>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</si>
  <si>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</si>
  <si>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</si>
  <si>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</si>
  <si>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</si>
  <si>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</si>
  <si>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</si>
  <si>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</si>
  <si>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</si>
  <si>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</si>
  <si>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</si>
  <si>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</si>
  <si>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</si>
  <si>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</si>
  <si>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</si>
  <si>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</si>
  <si>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</si>
  <si>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</si>
  <si>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</si>
  <si>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</si>
  <si>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</si>
  <si>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</si>
  <si>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</si>
  <si>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</si>
  <si>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</si>
  <si>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</si>
  <si>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</si>
  <si>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</si>
  <si>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</si>
  <si>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</si>
  <si>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</si>
  <si>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</si>
  <si>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</si>
  <si>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</si>
  <si>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</si>
  <si>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</si>
  <si>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</si>
  <si>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</si>
  <si>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</si>
  <si>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</si>
  <si>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</si>
  <si>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</si>
  <si>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</si>
  <si>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</si>
  <si>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</si>
  <si>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</si>
  <si>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</si>
  <si>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</si>
  <si>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</si>
  <si>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</si>
  <si>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</si>
  <si>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</si>
  <si>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</si>
  <si>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</si>
  <si>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</si>
  <si>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</si>
  <si>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</si>
  <si>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</si>
  <si>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</si>
  <si>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</si>
  <si>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</si>
  <si>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</si>
  <si>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</si>
  <si>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</si>
  <si>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</si>
  <si>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</si>
  <si>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</si>
  <si>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</si>
  <si>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</si>
  <si>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</si>
  <si>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</si>
  <si>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</si>
  <si>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</si>
  <si>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</si>
  <si>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</si>
  <si>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</si>
  <si>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</si>
  <si>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</si>
  <si>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</si>
  <si>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</si>
  <si>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</si>
  <si>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</si>
  <si>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</si>
  <si>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</si>
  <si>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</si>
  <si>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</si>
  <si>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</si>
  <si>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</si>
  <si>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</si>
  <si>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</si>
  <si>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</si>
  <si>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</si>
  <si>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</si>
  <si>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</si>
  <si>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</si>
  <si>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</si>
  <si>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</si>
  <si>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</si>
  <si>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</si>
  <si>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</si>
  <si>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</si>
  <si>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</si>
  <si>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</si>
  <si>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</si>
  <si>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</si>
  <si>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</si>
  <si>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</si>
  <si>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</si>
  <si>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</si>
  <si>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</si>
  <si>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</si>
  <si>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</si>
  <si>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</si>
  <si>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</si>
  <si>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</si>
  <si>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</si>
  <si>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</si>
  <si>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</si>
  <si>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</si>
  <si>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</si>
  <si>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</si>
  <si>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</si>
  <si>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</si>
  <si>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</si>
  <si>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</si>
  <si>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</si>
  <si>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</si>
  <si>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</si>
  <si>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</si>
  <si>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</si>
  <si>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</si>
  <si>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</si>
  <si>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</si>
  <si>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</si>
  <si>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</si>
  <si>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</si>
  <si>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</si>
  <si>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</si>
  <si>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</si>
  <si>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</si>
  <si>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</si>
  <si>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</si>
  <si>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</si>
  <si>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</si>
  <si>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</si>
  <si>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</si>
  <si>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</si>
  <si>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</si>
  <si>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</si>
  <si>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</si>
  <si>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</si>
  <si>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</si>
  <si>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</si>
  <si>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</si>
  <si>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</si>
  <si>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</si>
  <si>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</si>
  <si>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</si>
  <si>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</si>
  <si>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</si>
  <si>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</si>
  <si>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</si>
  <si>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</si>
  <si>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</si>
  <si>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</si>
  <si>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</si>
  <si>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</si>
  <si>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</si>
  <si>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</si>
  <si>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</si>
  <si>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</si>
  <si>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</si>
  <si>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</si>
  <si>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</si>
  <si>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</si>
  <si>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</si>
  <si>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</si>
  <si>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</si>
  <si>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</si>
  <si>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</si>
  <si>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</si>
  <si>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</si>
  <si>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</si>
  <si>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</si>
  <si>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</si>
  <si>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</si>
  <si>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</si>
  <si>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</si>
  <si>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</si>
  <si>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</si>
  <si>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</si>
  <si>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</si>
  <si>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</si>
  <si>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</si>
  <si>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</si>
  <si>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</si>
  <si>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</si>
  <si>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</si>
  <si>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</si>
  <si>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</si>
  <si>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</si>
  <si>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</si>
  <si>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</si>
  <si>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</si>
  <si>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</si>
  <si>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</si>
  <si>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</si>
  <si>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</si>
  <si>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</si>
  <si>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</si>
  <si>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</si>
  <si>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</si>
  <si>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</si>
  <si>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</si>
  <si>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</si>
  <si>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</si>
  <si>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</si>
  <si>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</si>
  <si>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</si>
  <si>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</si>
  <si>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</si>
  <si>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</si>
  <si>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</si>
  <si>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</si>
  <si>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</si>
  <si>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</si>
  <si>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</si>
  <si>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</si>
  <si>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</si>
  <si>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</si>
  <si>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</si>
  <si>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</si>
  <si>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</si>
  <si>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</si>
  <si>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</si>
  <si>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</si>
  <si>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</si>
  <si>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</si>
  <si>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</si>
  <si>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</si>
  <si>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</si>
  <si>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</si>
  <si>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</si>
  <si>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</si>
  <si>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</si>
  <si>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</si>
  <si>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</si>
  <si>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</si>
  <si>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</si>
  <si>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</si>
  <si>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</si>
  <si>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</si>
  <si>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</si>
  <si>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</si>
  <si>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</si>
  <si>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</si>
  <si>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</si>
  <si>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</si>
  <si>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</si>
  <si>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</si>
  <si>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</si>
  <si>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</si>
  <si>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</si>
  <si>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</si>
  <si>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</si>
  <si>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</si>
  <si>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</si>
  <si>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</si>
  <si>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</si>
  <si>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</si>
  <si>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</si>
  <si>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</si>
  <si>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</si>
  <si>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</si>
  <si>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</si>
  <si>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</si>
  <si>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</si>
  <si>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</si>
  <si>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</si>
  <si>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</si>
  <si>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</si>
  <si>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</si>
  <si>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</si>
  <si>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</si>
  <si>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</si>
  <si>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</si>
  <si>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</si>
  <si>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</si>
  <si>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</si>
  <si>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</si>
  <si>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</si>
  <si>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</si>
  <si>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</si>
  <si>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</si>
  <si>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</si>
  <si>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</si>
  <si>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</si>
  <si>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</si>
  <si>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</si>
  <si>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</si>
  <si>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</si>
  <si>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</si>
  <si>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</si>
  <si>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</si>
  <si>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</si>
  <si>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</si>
  <si>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</si>
  <si>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</si>
  <si>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</si>
  <si>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</si>
  <si>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</si>
  <si>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</si>
  <si>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</si>
  <si>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</si>
  <si>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</si>
  <si>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</si>
  <si>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</si>
  <si>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</si>
  <si>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</si>
  <si>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</si>
  <si>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</si>
  <si>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</si>
  <si>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</si>
  <si>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</si>
  <si>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</si>
  <si>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</si>
  <si>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</si>
  <si>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</si>
  <si>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</si>
  <si>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</si>
  <si>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</si>
  <si>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</si>
  <si>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</si>
  <si>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</si>
  <si>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</si>
  <si>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</si>
  <si>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</si>
  <si>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</si>
  <si>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</si>
  <si>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</si>
  <si>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</si>
  <si>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</si>
  <si>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</si>
  <si>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</si>
  <si>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</si>
  <si>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</si>
  <si>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</si>
  <si>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</si>
  <si>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</si>
  <si>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</si>
  <si>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</si>
  <si>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</si>
  <si>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</si>
  <si>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</si>
  <si>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</si>
  <si>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</si>
  <si>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</si>
  <si>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</si>
  <si>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</si>
  <si>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</si>
  <si>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</si>
  <si>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</si>
  <si>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</si>
  <si>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</si>
  <si>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</si>
  <si>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</si>
  <si>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</si>
  <si>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</si>
  <si>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</si>
  <si>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</si>
  <si>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</si>
  <si>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</si>
  <si>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</si>
  <si>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</si>
  <si>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</si>
  <si>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</si>
  <si>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</si>
  <si>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</si>
  <si>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</si>
  <si>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</si>
  <si>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</si>
  <si>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</si>
  <si>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</si>
  <si>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</si>
  <si>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</si>
  <si>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</si>
  <si>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</si>
  <si>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</si>
  <si>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</si>
  <si>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</si>
  <si>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</si>
  <si>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</si>
  <si>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</si>
  <si>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</si>
  <si>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</si>
  <si>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</si>
  <si>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</si>
  <si>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</si>
  <si>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</si>
  <si>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</si>
  <si>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</si>
  <si>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</si>
  <si>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</si>
  <si>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</si>
  <si>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</si>
  <si>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</si>
  <si>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</si>
  <si>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</si>
  <si>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</si>
  <si>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</si>
  <si>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</si>
  <si>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</si>
  <si>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</si>
  <si>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</si>
  <si>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</si>
  <si>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</si>
  <si>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</si>
  <si>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</si>
  <si>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</si>
  <si>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</si>
  <si>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</si>
  <si>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</si>
  <si>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</si>
  <si>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</si>
  <si>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</si>
  <si>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</si>
  <si>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</si>
  <si>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</si>
  <si>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</si>
  <si>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</si>
  <si>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</si>
  <si>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</si>
  <si>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</si>
  <si>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</si>
  <si>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</si>
  <si>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</si>
  <si>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</si>
  <si>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</si>
  <si>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</si>
  <si>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</si>
  <si>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</si>
  <si>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</si>
  <si>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</si>
  <si>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</si>
  <si>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</si>
  <si>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</si>
  <si>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</si>
  <si>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</si>
  <si>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</si>
  <si>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</si>
  <si>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</si>
  <si>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</si>
  <si>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</si>
  <si>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</si>
  <si>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</si>
  <si>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</si>
  <si>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</si>
  <si>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</si>
  <si>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</si>
  <si>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</si>
  <si>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</si>
  <si>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</si>
  <si>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</si>
  <si>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</si>
  <si>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</si>
  <si>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</si>
  <si>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</si>
  <si>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</si>
  <si>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</si>
  <si>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</si>
  <si>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</si>
  <si>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</si>
  <si>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</si>
  <si>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</si>
  <si>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</si>
  <si>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</si>
  <si>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</si>
  <si>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</si>
  <si>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</si>
  <si>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</si>
  <si>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</si>
  <si>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</si>
  <si>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</si>
  <si>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</si>
  <si>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</si>
  <si>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</si>
  <si>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</si>
  <si>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</si>
  <si>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</si>
  <si>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</si>
  <si>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</si>
  <si>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</si>
  <si>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</si>
  <si>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</si>
  <si>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</si>
  <si>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</si>
  <si>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</si>
  <si>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</si>
  <si>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</si>
  <si>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</si>
  <si>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</si>
  <si>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</si>
  <si>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</si>
  <si>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</si>
  <si>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</si>
  <si>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</si>
  <si>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</si>
  <si>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</si>
  <si>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</si>
  <si>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</si>
  <si>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</si>
  <si>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</si>
  <si>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</si>
  <si>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</si>
  <si>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</si>
  <si>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</si>
  <si>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</si>
  <si>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</si>
  <si>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</si>
  <si>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</si>
  <si>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</si>
  <si>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</si>
  <si>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</si>
  <si>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</si>
  <si>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</si>
  <si>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</si>
  <si>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</si>
  <si>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</si>
  <si>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</si>
  <si>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</si>
  <si>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</si>
  <si>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</si>
  <si>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</si>
  <si>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</si>
  <si>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</si>
  <si>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</si>
  <si>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</si>
  <si>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</si>
  <si>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</si>
  <si>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</si>
  <si>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</si>
  <si>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</si>
  <si>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</si>
  <si>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</si>
  <si>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</si>
  <si>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</si>
  <si>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</si>
  <si>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</si>
  <si>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</si>
  <si>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</si>
  <si>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</si>
  <si>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</si>
  <si>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</si>
  <si>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</si>
  <si>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</si>
  <si>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</si>
  <si>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</si>
  <si>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</si>
  <si>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</si>
  <si>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</si>
  <si>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</si>
  <si>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</si>
  <si>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</si>
  <si>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</si>
  <si>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</si>
  <si>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</si>
  <si>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</si>
  <si>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</si>
  <si>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</si>
  <si>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</si>
  <si>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</si>
  <si>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</si>
  <si>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</si>
  <si>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</si>
  <si>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</si>
  <si>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</si>
  <si>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</si>
  <si>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</si>
  <si>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</si>
  <si>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</si>
  <si>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</si>
  <si>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</si>
  <si>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</si>
  <si>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</si>
  <si>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</si>
  <si>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</si>
  <si>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</si>
  <si>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</si>
  <si>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</si>
  <si>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</si>
  <si>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</si>
  <si>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</si>
  <si>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</si>
  <si>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</si>
  <si>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</si>
  <si>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</si>
  <si>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</si>
  <si>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</si>
  <si>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</si>
  <si>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</si>
  <si>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</si>
  <si>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</si>
  <si>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</si>
  <si>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</si>
  <si>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</si>
  <si>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</si>
  <si>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</si>
  <si>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</si>
  <si>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</si>
  <si>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</si>
  <si>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</si>
  <si>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</si>
  <si>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</si>
  <si>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</si>
  <si>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</si>
  <si>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</si>
  <si>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</si>
  <si>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</si>
  <si>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</si>
  <si>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</si>
  <si>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</si>
  <si>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</si>
  <si>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</si>
  <si>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</si>
  <si>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</si>
  <si>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</si>
  <si>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</si>
  <si>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</si>
  <si>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</si>
  <si>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</si>
  <si>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</si>
  <si>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</si>
  <si>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</si>
  <si>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</si>
  <si>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</si>
  <si>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</si>
  <si>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</si>
  <si>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</si>
  <si>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</si>
  <si>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</si>
  <si>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</si>
  <si>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</si>
  <si>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</si>
  <si>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</si>
  <si>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</si>
  <si>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</si>
  <si>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</si>
  <si>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</si>
  <si>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</si>
  <si>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</si>
  <si>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</si>
  <si>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</si>
  <si>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</si>
  <si>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</si>
  <si>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</si>
  <si>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</si>
  <si>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</si>
  <si>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</si>
  <si>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</si>
  <si>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</si>
  <si>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</si>
  <si>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</si>
  <si>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</si>
  <si>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</si>
  <si>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</si>
  <si>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</si>
  <si>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</si>
  <si>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</si>
  <si>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</si>
  <si>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</si>
  <si>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</si>
  <si>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</si>
  <si>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</si>
  <si>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</si>
  <si>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</si>
  <si>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</si>
  <si>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</si>
  <si>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</si>
  <si>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</si>
  <si>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</si>
  <si>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</si>
  <si>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</si>
  <si>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</si>
  <si>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</si>
  <si>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</si>
  <si>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</si>
  <si>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</si>
  <si>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</si>
  <si>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</si>
  <si>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</si>
  <si>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</si>
  <si>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</si>
  <si>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</si>
  <si>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</si>
  <si>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</si>
  <si>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</si>
  <si>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</si>
  <si>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</si>
  <si>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</si>
  <si>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</si>
  <si>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</si>
  <si>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</si>
  <si>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</si>
  <si>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</si>
  <si>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</si>
  <si>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</si>
  <si>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</si>
  <si>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</si>
  <si>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</si>
  <si>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</si>
  <si>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</si>
  <si>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</si>
  <si>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</si>
  <si>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</si>
  <si>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</si>
  <si>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</si>
  <si>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</si>
  <si>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</si>
  <si>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</si>
  <si>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</si>
  <si>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</si>
  <si>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</si>
  <si>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</si>
  <si>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</si>
  <si>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</si>
  <si>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</si>
  <si>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</si>
  <si>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</si>
  <si>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</si>
  <si>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</si>
  <si>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</si>
  <si>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</si>
  <si>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</si>
  <si>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</si>
  <si>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</si>
  <si>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</si>
  <si>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</si>
  <si>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</si>
  <si>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</si>
  <si>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</si>
  <si>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</si>
  <si>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</si>
  <si>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</si>
  <si>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</si>
  <si>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</si>
  <si>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</si>
  <si>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</si>
  <si>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</si>
  <si>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</si>
  <si>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</si>
  <si>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</si>
  <si>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</si>
  <si>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</si>
  <si>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</si>
  <si>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</si>
  <si>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</si>
  <si>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</si>
  <si>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</si>
  <si>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</si>
  <si>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</si>
  <si>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</si>
  <si>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</si>
  <si>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</si>
  <si>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</si>
  <si>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</si>
  <si>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</si>
  <si>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</si>
  <si>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</si>
  <si>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</si>
  <si>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</si>
  <si>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</si>
  <si>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</si>
  <si>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</si>
  <si>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</si>
  <si>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</si>
  <si>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</si>
  <si>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</si>
  <si>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</si>
  <si>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</si>
  <si>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</si>
  <si>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</si>
  <si>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</si>
  <si>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</si>
  <si>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</si>
  <si>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</si>
  <si>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</si>
  <si>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</si>
  <si>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</si>
  <si>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</si>
  <si>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</si>
  <si>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</si>
  <si>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</si>
  <si>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</si>
  <si>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</si>
  <si>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</si>
  <si>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</si>
  <si>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</si>
  <si>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</si>
  <si>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</si>
  <si>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</si>
  <si>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</si>
  <si>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</si>
  <si>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</si>
  <si>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</si>
  <si>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</si>
  <si>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</si>
  <si>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</si>
  <si>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</si>
  <si>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</si>
  <si>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</si>
  <si>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</si>
  <si>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</si>
  <si>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</si>
  <si>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</si>
  <si>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</si>
  <si>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</si>
  <si>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</si>
  <si>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</si>
  <si>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</si>
  <si>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</si>
  <si>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</si>
  <si>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</si>
  <si>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</si>
  <si>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</si>
  <si>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</si>
  <si>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</si>
  <si>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</si>
  <si>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</si>
  <si>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</si>
  <si>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</si>
  <si>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</si>
  <si>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</si>
  <si>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</si>
  <si>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</si>
  <si>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</si>
  <si>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</si>
  <si>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</si>
  <si>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</si>
  <si>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</si>
  <si>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</si>
  <si>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</si>
  <si>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</si>
  <si>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</si>
  <si>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</si>
  <si>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</si>
  <si>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</si>
  <si>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</si>
  <si>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</si>
  <si>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</si>
  <si>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</si>
  <si>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</si>
  <si>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</si>
  <si>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</si>
  <si>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</si>
  <si>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</si>
  <si>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</si>
  <si>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</si>
  <si>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</si>
  <si>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</si>
  <si>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</si>
  <si>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</si>
  <si>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</si>
  <si>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</si>
  <si>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</si>
  <si>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</si>
  <si>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</si>
  <si>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</si>
  <si>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</si>
  <si>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</si>
  <si>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</si>
  <si>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</si>
  <si>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</si>
  <si>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</si>
  <si>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</si>
  <si>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</si>
  <si>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</si>
  <si>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</si>
  <si>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</si>
  <si>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</si>
  <si>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</si>
  <si>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</si>
  <si>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</si>
  <si>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</si>
  <si>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</si>
  <si>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</si>
  <si>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</si>
  <si>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</si>
  <si>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</si>
  <si>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</si>
  <si>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</si>
  <si>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</si>
  <si>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</si>
  <si>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</si>
  <si>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</si>
  <si>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</si>
  <si>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</si>
  <si>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</si>
  <si>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</si>
  <si>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</si>
  <si>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</si>
  <si>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</si>
  <si>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</si>
  <si>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</si>
  <si>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</si>
  <si>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</si>
  <si>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</si>
  <si>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</si>
  <si>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</si>
  <si>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</si>
  <si>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</si>
  <si>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</si>
  <si>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</si>
  <si>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</si>
  <si>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</si>
  <si>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</si>
  <si>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</si>
  <si>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</si>
  <si>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</si>
  <si>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</si>
  <si>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</si>
  <si>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</si>
  <si>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</si>
  <si>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</si>
  <si>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</si>
  <si>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</si>
  <si>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</si>
  <si>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</si>
  <si>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</si>
  <si>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</si>
  <si>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</si>
  <si>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</si>
  <si>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</si>
  <si>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</si>
  <si>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</si>
  <si>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</si>
  <si>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</si>
  <si>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</si>
  <si>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</si>
  <si>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</si>
  <si>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</si>
  <si>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</si>
  <si>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</si>
  <si>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</si>
  <si>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</si>
  <si>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</si>
  <si>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</si>
  <si>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</si>
  <si>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</si>
  <si>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</si>
  <si>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</si>
  <si>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</si>
  <si>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</si>
  <si>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</si>
  <si>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</si>
  <si>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</si>
  <si>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</si>
  <si>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</si>
  <si>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</si>
  <si>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</si>
  <si>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</si>
  <si>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</si>
  <si>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</si>
  <si>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</si>
  <si>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</si>
  <si>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</si>
  <si>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</si>
  <si>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</si>
  <si>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</si>
  <si>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</si>
  <si>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</si>
  <si>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</si>
  <si>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</si>
  <si>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</si>
  <si>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</si>
  <si>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</si>
  <si>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</si>
  <si>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</si>
  <si>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</si>
  <si>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</si>
  <si>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</si>
  <si>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</si>
  <si>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</si>
  <si>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</si>
  <si>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</si>
  <si>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</si>
  <si>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</si>
  <si>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</si>
  <si>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</si>
  <si>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</si>
  <si>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</si>
  <si>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</si>
  <si>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</si>
  <si>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</si>
  <si>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</si>
  <si>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</si>
  <si>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</si>
  <si>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</si>
  <si>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</si>
  <si>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</si>
  <si>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</si>
  <si>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</si>
  <si>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</si>
  <si>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</si>
  <si>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</si>
  <si>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</si>
  <si>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</si>
  <si>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</si>
  <si>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</si>
  <si>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</si>
  <si>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</si>
  <si>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</si>
  <si>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</si>
  <si>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</si>
  <si>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</si>
  <si>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</si>
  <si>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</si>
  <si>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</si>
  <si>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</si>
  <si>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</si>
  <si>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</si>
  <si>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</si>
  <si>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</si>
  <si>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</si>
  <si>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</si>
  <si>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</si>
  <si>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</si>
  <si>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</si>
  <si>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</si>
  <si>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</si>
  <si>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</si>
  <si>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</si>
  <si>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</si>
  <si>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</si>
  <si>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</si>
  <si>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</si>
  <si>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</si>
  <si>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</si>
  <si>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</si>
  <si>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</si>
  <si>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</si>
  <si>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</si>
  <si>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</si>
  <si>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</si>
  <si>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</si>
  <si>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</si>
  <si>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</si>
  <si>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</si>
  <si>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</si>
  <si>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</si>
  <si>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</si>
  <si>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</si>
  <si>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</si>
  <si>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</si>
  <si>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</si>
  <si>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</si>
  <si>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</si>
  <si>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</si>
  <si>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</si>
  <si>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</si>
  <si>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</si>
  <si>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</si>
  <si>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</si>
  <si>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</si>
  <si>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</si>
  <si>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</si>
  <si>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</si>
  <si>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</si>
  <si>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</si>
  <si>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</si>
  <si>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</si>
  <si>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</si>
  <si>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</si>
  <si>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</si>
  <si>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</si>
  <si>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</si>
  <si>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</si>
  <si>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</si>
  <si>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</si>
  <si>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</si>
  <si>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</si>
  <si>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</si>
  <si>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</si>
  <si>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</si>
  <si>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</si>
  <si>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</si>
  <si>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</si>
  <si>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</si>
  <si>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</si>
  <si>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</si>
  <si>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</si>
  <si>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</si>
  <si>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</si>
  <si>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</si>
  <si>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</si>
  <si>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</si>
  <si>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</si>
  <si>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</si>
  <si>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</si>
  <si>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</si>
  <si>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</si>
  <si>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</si>
  <si>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</si>
  <si>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</si>
  <si>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</si>
  <si>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</si>
  <si>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</si>
  <si>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</si>
  <si>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</si>
  <si>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</si>
  <si>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</si>
  <si>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</si>
  <si>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</si>
  <si>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</si>
  <si>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</si>
  <si>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</si>
  <si>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</si>
  <si>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</si>
  <si>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</si>
  <si>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</si>
  <si>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</si>
  <si>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</si>
  <si>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</si>
  <si>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</si>
  <si>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</si>
  <si>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</si>
  <si>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</si>
  <si>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</si>
  <si>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</si>
  <si>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</si>
  <si>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</si>
  <si>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</si>
  <si>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</si>
  <si>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</si>
  <si>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</si>
  <si>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</si>
  <si>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</si>
  <si>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</si>
  <si>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</si>
  <si>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</si>
  <si>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</si>
  <si>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</si>
  <si>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</si>
  <si>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</si>
  <si>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</si>
  <si>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</si>
  <si>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</si>
  <si>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</si>
  <si>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</si>
  <si>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</si>
  <si>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</si>
  <si>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</si>
  <si>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</si>
  <si>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</si>
  <si>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</si>
  <si>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</si>
  <si>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</si>
  <si>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</si>
  <si>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</si>
  <si>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</si>
  <si>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</si>
  <si>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</si>
  <si>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</si>
  <si>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</si>
  <si>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</si>
  <si>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</si>
  <si>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</si>
  <si>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</si>
  <si>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</si>
  <si>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</si>
  <si>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</si>
  <si>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</si>
  <si>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</si>
  <si>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</si>
  <si>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</si>
  <si>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</si>
  <si>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</si>
  <si>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</si>
  <si>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</si>
  <si>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</si>
  <si>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</si>
  <si>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</si>
  <si>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</si>
  <si>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</si>
  <si>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</si>
  <si>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</si>
  <si>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</si>
  <si>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</si>
  <si>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</si>
  <si>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</si>
  <si>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</si>
  <si>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</si>
  <si>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</si>
  <si>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</si>
  <si>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</si>
  <si>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</si>
  <si>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</si>
  <si>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</si>
  <si>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</si>
  <si>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</si>
  <si>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</si>
  <si>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</si>
  <si>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</si>
  <si>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</si>
  <si>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</si>
  <si>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</si>
  <si>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</si>
  <si>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</si>
  <si>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</si>
  <si>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</si>
  <si>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</si>
  <si>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</si>
  <si>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</si>
  <si>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</si>
  <si>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</si>
  <si>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</si>
  <si>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</si>
  <si>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</si>
  <si>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</si>
  <si>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</si>
  <si>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</si>
  <si>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</si>
  <si>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</si>
  <si>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</si>
  <si>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</si>
  <si>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</si>
  <si>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</si>
  <si>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</si>
  <si>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</si>
  <si>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</si>
  <si>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</si>
  <si>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</si>
  <si>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</si>
  <si>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</si>
  <si>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</si>
  <si>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</si>
  <si>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</si>
  <si>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</si>
  <si>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</si>
  <si>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</si>
  <si>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</si>
  <si>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</si>
  <si>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</si>
  <si>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</si>
  <si>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</si>
  <si>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</si>
  <si>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</si>
  <si>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</si>
  <si>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</si>
  <si>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</si>
  <si>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</si>
  <si>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</si>
  <si>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</si>
  <si>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</si>
  <si>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</si>
  <si>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</si>
  <si>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</si>
  <si>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</si>
  <si>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</si>
  <si>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</si>
  <si>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</si>
  <si>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</si>
  <si>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</si>
  <si>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</si>
  <si>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</si>
  <si>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</si>
  <si>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</si>
  <si>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</si>
  <si>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</si>
  <si>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</si>
  <si>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</si>
  <si>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</si>
  <si>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</si>
  <si>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</si>
  <si>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</si>
  <si>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</si>
  <si>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</si>
  <si>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</si>
  <si>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</si>
  <si>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</si>
  <si>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</si>
  <si>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</si>
  <si>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</si>
  <si>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</si>
  <si>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</si>
  <si>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</si>
  <si>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</si>
  <si>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</si>
  <si>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</si>
  <si>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</si>
  <si>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</si>
  <si>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</si>
  <si>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</si>
  <si>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</si>
  <si>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</si>
  <si>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</si>
  <si>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</si>
  <si>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</si>
  <si>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</si>
  <si>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</si>
  <si>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</si>
  <si>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</si>
  <si>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</si>
  <si>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</si>
  <si>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</si>
  <si>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</si>
  <si>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</si>
  <si>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</si>
  <si>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</si>
  <si>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</si>
  <si>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</si>
  <si>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</si>
  <si>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</si>
  <si>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</si>
  <si>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</si>
  <si>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</si>
  <si>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</si>
  <si>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</si>
  <si>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</si>
  <si>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</si>
  <si>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</si>
  <si>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</si>
  <si>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</si>
  <si>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</si>
  <si>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</si>
  <si>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</si>
  <si>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</si>
  <si>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</si>
  <si>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</si>
  <si>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</si>
  <si>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</si>
  <si>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</si>
  <si>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</si>
  <si>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</si>
  <si>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</si>
  <si>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</si>
  <si>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</si>
  <si>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</si>
  <si>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</si>
  <si>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</si>
  <si>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</si>
  <si>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</si>
  <si>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</si>
  <si>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</si>
  <si>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</si>
  <si>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</si>
  <si>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</si>
  <si>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</si>
  <si>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</si>
  <si>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</si>
  <si>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</si>
  <si>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</si>
  <si>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</si>
  <si>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</si>
  <si>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</si>
  <si>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</si>
  <si>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</si>
  <si>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</si>
  <si>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</si>
  <si>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</si>
  <si>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</si>
  <si>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</si>
  <si>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</si>
  <si>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</si>
  <si>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</si>
  <si>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</si>
  <si>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</si>
  <si>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</si>
  <si>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</si>
  <si>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</si>
  <si>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</si>
  <si>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</si>
  <si>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</si>
  <si>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</si>
  <si>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</si>
  <si>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</si>
  <si>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</si>
  <si>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</si>
  <si>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</si>
  <si>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</si>
  <si>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</si>
  <si>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</si>
  <si>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</si>
  <si>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</si>
  <si>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</si>
  <si>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</si>
  <si>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</si>
  <si>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</si>
  <si>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</si>
  <si>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</si>
  <si>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</si>
  <si>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</si>
  <si>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</si>
  <si>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</si>
  <si>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</si>
  <si>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</si>
  <si>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</si>
  <si>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</si>
  <si>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</si>
  <si>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</si>
  <si>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</si>
  <si>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</si>
  <si>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</si>
  <si>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</si>
  <si>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</si>
  <si>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</si>
  <si>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</si>
  <si>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</si>
  <si>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</si>
  <si>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</si>
  <si>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</si>
  <si>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</si>
  <si>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</si>
  <si>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</si>
  <si>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</si>
  <si>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</si>
  <si>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</si>
  <si>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</si>
  <si>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</si>
  <si>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</si>
  <si>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</si>
  <si>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</si>
  <si>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</si>
  <si>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</si>
  <si>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</si>
  <si>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</si>
  <si>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</si>
  <si>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</si>
  <si>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</si>
  <si>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</si>
  <si>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</si>
  <si>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</si>
  <si>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</si>
  <si>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</si>
  <si>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</si>
  <si>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</si>
  <si>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</si>
  <si>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</si>
  <si>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</si>
  <si>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</si>
  <si>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</si>
  <si>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</si>
  <si>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</si>
  <si>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</si>
  <si>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</si>
  <si>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</si>
  <si>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</si>
  <si>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</si>
  <si>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</si>
  <si>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</si>
  <si>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</si>
  <si>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</si>
  <si>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</si>
  <si>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</si>
  <si>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</si>
  <si>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</si>
  <si>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</si>
  <si>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</si>
  <si>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</si>
  <si>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</si>
  <si>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</si>
  <si>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</si>
  <si>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</si>
  <si>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</si>
  <si>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</si>
  <si>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</si>
  <si>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</si>
  <si>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</si>
  <si>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</si>
  <si>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</si>
  <si>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</si>
  <si>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</si>
  <si>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</si>
  <si>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</si>
  <si>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</si>
  <si>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</si>
  <si>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</si>
  <si>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</si>
  <si>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</si>
  <si>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</si>
  <si>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</si>
  <si>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</si>
  <si>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</si>
  <si>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</si>
  <si>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</si>
  <si>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</si>
  <si>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</si>
  <si>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</si>
  <si>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</si>
  <si>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</si>
  <si>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</si>
  <si>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</si>
  <si>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</si>
  <si>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</si>
  <si>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</si>
  <si>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</si>
  <si>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</si>
  <si>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</si>
  <si>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</si>
  <si>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</si>
  <si>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</si>
  <si>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</si>
  <si>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</si>
  <si>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</si>
  <si>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</si>
  <si>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</si>
  <si>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</si>
  <si>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</si>
  <si>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</si>
  <si>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</si>
  <si>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</si>
  <si>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</si>
  <si>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</si>
  <si>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</si>
  <si>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</si>
  <si>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</si>
  <si>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</si>
  <si>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</si>
  <si>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</si>
  <si>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</si>
  <si>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</si>
  <si>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</si>
  <si>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</si>
  <si>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</si>
  <si>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</si>
  <si>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</si>
  <si>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</si>
  <si>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</si>
  <si>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</si>
  <si>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</si>
  <si>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</si>
  <si>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</si>
  <si>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</si>
  <si>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</si>
  <si>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</si>
  <si>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</si>
  <si>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</si>
  <si>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</si>
  <si>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</si>
  <si>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</si>
  <si>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</si>
  <si>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</si>
  <si>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</si>
  <si>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</si>
  <si>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</si>
  <si>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</si>
  <si>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</si>
  <si>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</si>
  <si>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</si>
  <si>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</si>
  <si>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</si>
  <si>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</si>
  <si>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</si>
  <si>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</si>
  <si>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</si>
  <si>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</si>
  <si>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</si>
  <si>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</si>
  <si>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</si>
  <si>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</si>
  <si>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</si>
  <si>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</si>
  <si>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</si>
  <si>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</si>
  <si>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</si>
  <si>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</si>
  <si>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</si>
  <si>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</si>
  <si>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</si>
  <si>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</si>
  <si>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</si>
  <si>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</si>
  <si>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</si>
  <si>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</si>
  <si>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</si>
  <si>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</si>
  <si>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</si>
  <si>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</si>
  <si>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</si>
  <si>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</si>
  <si>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</si>
  <si>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</si>
  <si>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</si>
  <si>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</si>
  <si>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</si>
  <si>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</si>
  <si>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</si>
  <si>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</si>
  <si>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</si>
  <si>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</si>
  <si>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</si>
  <si>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</si>
  <si>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</si>
  <si>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</si>
  <si>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</si>
  <si>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</si>
  <si>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</si>
  <si>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</si>
  <si>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</si>
  <si>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</si>
  <si>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</si>
  <si>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</si>
  <si>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</si>
  <si>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</si>
  <si>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</si>
  <si>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</si>
  <si>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</si>
  <si>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</si>
  <si>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</si>
  <si>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</si>
  <si>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</si>
  <si>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</si>
  <si>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</si>
  <si>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</si>
  <si>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</si>
  <si>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</si>
  <si>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</si>
  <si>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</si>
  <si>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</si>
  <si>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</si>
  <si>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</si>
  <si>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</si>
  <si>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</si>
  <si>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</si>
  <si>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</si>
  <si>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</si>
  <si>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</si>
  <si>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</si>
  <si>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</si>
  <si>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</si>
  <si>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</si>
  <si>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</si>
  <si>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</si>
  <si>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</si>
  <si>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</si>
  <si>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</si>
  <si>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</si>
  <si>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</si>
  <si>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</si>
  <si>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</si>
  <si>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</si>
  <si>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</si>
  <si>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</si>
  <si>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</si>
  <si>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</si>
  <si>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</si>
  <si>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</si>
  <si>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</si>
  <si>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</si>
  <si>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</si>
  <si>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</si>
  <si>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</si>
  <si>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</si>
  <si>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</si>
  <si>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</si>
  <si>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</si>
  <si>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</si>
  <si>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</si>
  <si>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</si>
  <si>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</si>
  <si>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</si>
  <si>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</si>
  <si>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</si>
  <si>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</si>
  <si>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</si>
  <si>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</si>
  <si>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</si>
  <si>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</si>
  <si>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</si>
  <si>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</si>
  <si>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</si>
  <si>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</si>
  <si>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</si>
  <si>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</si>
  <si>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</si>
  <si>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</si>
  <si>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</si>
  <si>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</si>
  <si>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</si>
  <si>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</si>
  <si>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</si>
  <si>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</si>
  <si>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</si>
  <si>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</si>
  <si>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</si>
  <si>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</si>
  <si>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</si>
  <si>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</si>
  <si>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</si>
  <si>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</si>
  <si>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</si>
  <si>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</si>
  <si>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</si>
  <si>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</si>
  <si>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</si>
  <si>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</si>
  <si>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</si>
  <si>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</si>
  <si>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</si>
  <si>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</si>
  <si>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</si>
  <si>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</si>
  <si>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</si>
  <si>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</si>
  <si>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</si>
  <si>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</si>
  <si>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</si>
  <si>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</si>
  <si>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</si>
  <si>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</si>
  <si>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</si>
  <si>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</si>
  <si>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</si>
  <si>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</si>
  <si>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</si>
  <si>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</si>
  <si>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</si>
  <si>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</si>
  <si>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</si>
  <si>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</si>
  <si>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</si>
  <si>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</si>
  <si>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</si>
  <si>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</si>
  <si>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</si>
  <si>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</si>
  <si>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</si>
  <si>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</si>
  <si>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</si>
  <si>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</si>
  <si>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</si>
  <si>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</si>
  <si>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</si>
  <si>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</si>
  <si>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</si>
  <si>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</si>
  <si>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</si>
  <si>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</si>
  <si>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</si>
  <si>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</si>
  <si>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</si>
  <si>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</si>
  <si>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</si>
  <si>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</si>
  <si>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</si>
  <si>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</si>
  <si>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</si>
  <si>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</si>
  <si>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</si>
  <si>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</si>
  <si>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</si>
  <si>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</si>
  <si>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</si>
  <si>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</si>
  <si>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</si>
  <si>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</si>
  <si>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</si>
  <si>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</si>
  <si>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</si>
  <si>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</si>
  <si>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</si>
  <si>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</si>
  <si>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</si>
  <si>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</si>
  <si>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</si>
  <si>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</si>
  <si>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</si>
  <si>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</si>
  <si>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</si>
  <si>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</si>
  <si>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</si>
  <si>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</si>
  <si>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</si>
  <si>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</si>
  <si>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</si>
  <si>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</si>
  <si>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</si>
  <si>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</si>
  <si>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</si>
  <si>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</si>
  <si>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</si>
  <si>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</si>
  <si>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</si>
  <si>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</si>
  <si>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</si>
  <si>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</si>
  <si>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</si>
  <si>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</si>
  <si>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</si>
  <si>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</si>
  <si>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</si>
  <si>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</si>
  <si>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</si>
  <si>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</si>
  <si>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</si>
  <si>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</si>
  <si>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</si>
  <si>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</si>
  <si>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</si>
  <si>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</si>
  <si>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</si>
  <si>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</si>
  <si>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</si>
  <si>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</si>
  <si>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</si>
  <si>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</si>
  <si>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</si>
  <si>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</si>
  <si>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</si>
  <si>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</si>
  <si>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</si>
  <si>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</si>
  <si>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</si>
  <si>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</si>
  <si>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</si>
  <si>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</si>
  <si>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</si>
  <si>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</si>
  <si>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</si>
  <si>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</si>
  <si>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</si>
  <si>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</si>
  <si>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</si>
  <si>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</si>
  <si>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</si>
  <si>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</si>
  <si>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</si>
  <si>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</si>
  <si>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</si>
  <si>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</si>
  <si>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</si>
  <si>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</si>
  <si>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</si>
  <si>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</si>
  <si>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</si>
  <si>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</si>
  <si>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</si>
  <si>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</si>
  <si>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</si>
  <si>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</si>
  <si>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</si>
  <si>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</si>
  <si>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</si>
  <si>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</si>
  <si>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</si>
  <si>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</si>
  <si>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</si>
  <si>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</si>
  <si>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</si>
  <si>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</si>
  <si>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</si>
  <si>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</si>
  <si>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</si>
  <si>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</si>
  <si>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</si>
  <si>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</si>
  <si>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</si>
  <si>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</si>
  <si>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</si>
  <si>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</si>
  <si>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</si>
  <si>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</si>
  <si>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</si>
  <si>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</si>
  <si>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</si>
  <si>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</si>
  <si>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</si>
  <si>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</si>
  <si>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</si>
  <si>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</si>
  <si>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</si>
  <si>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</si>
  <si>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</si>
  <si>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</si>
  <si>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</si>
  <si>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</si>
  <si>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</si>
  <si>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</si>
  <si>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</si>
  <si>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</si>
  <si>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</si>
  <si>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</si>
  <si>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</si>
  <si>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</si>
  <si>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</si>
  <si>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</si>
  <si>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</si>
  <si>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</si>
  <si>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</si>
  <si>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</si>
  <si>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</si>
  <si>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</si>
  <si>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</si>
  <si>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</si>
  <si>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</si>
  <si>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</si>
  <si>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</si>
  <si>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</si>
  <si>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</si>
  <si>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</si>
  <si>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</si>
  <si>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</si>
  <si>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</si>
  <si>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</si>
  <si>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</si>
  <si>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</si>
  <si>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</si>
  <si>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</si>
  <si>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</si>
  <si>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</si>
  <si>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</si>
  <si>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</si>
  <si>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</si>
  <si>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</si>
  <si>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</si>
  <si>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</si>
  <si>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</si>
  <si>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</si>
  <si>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</si>
  <si>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</si>
  <si>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</si>
  <si>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</si>
  <si>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</si>
  <si>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</si>
  <si>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</si>
  <si>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</si>
  <si>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</si>
  <si>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</si>
  <si>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</si>
  <si>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</si>
  <si>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</si>
  <si>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</si>
  <si>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</si>
  <si>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</si>
  <si>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</si>
  <si>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</si>
  <si>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</si>
  <si>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</si>
  <si>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</si>
  <si>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</si>
  <si>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</si>
  <si>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</si>
  <si>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</si>
  <si>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</si>
  <si>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</si>
  <si>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</si>
  <si>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</si>
  <si>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</si>
  <si>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</si>
  <si>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</si>
  <si>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</si>
  <si>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</si>
  <si>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</si>
  <si>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</si>
  <si>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</si>
  <si>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</si>
  <si>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</si>
  <si>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</si>
  <si>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</si>
  <si>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</si>
  <si>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</si>
  <si>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</si>
  <si>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</si>
  <si>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</si>
  <si>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</si>
  <si>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</si>
  <si>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</si>
  <si>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</si>
  <si>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</si>
  <si>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</si>
  <si>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</si>
  <si>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</si>
  <si>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</si>
  <si>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</si>
  <si>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</si>
  <si>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</si>
  <si>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</si>
  <si>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</si>
  <si>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</si>
  <si>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</si>
  <si>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</si>
  <si>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</si>
  <si>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</si>
  <si>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</si>
  <si>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</si>
  <si>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</si>
  <si>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</si>
  <si>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</si>
  <si>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</si>
  <si>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</si>
  <si>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</si>
  <si>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</si>
  <si>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</si>
  <si>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</si>
  <si>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</si>
  <si>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</si>
  <si>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</si>
  <si>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</si>
  <si>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</si>
  <si>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</si>
  <si>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</si>
  <si>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</si>
  <si>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</si>
  <si>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</si>
  <si>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</si>
  <si>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</si>
  <si>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</si>
  <si>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</si>
  <si>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</si>
  <si>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</si>
  <si>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</si>
  <si>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</si>
  <si>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</si>
  <si>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</si>
  <si>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</si>
  <si>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</si>
  <si>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</si>
  <si>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</si>
  <si>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</si>
  <si>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</si>
  <si>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</si>
  <si>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</si>
  <si>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</si>
  <si>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</si>
  <si>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</si>
  <si>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</si>
  <si>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</si>
  <si>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</si>
  <si>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</si>
  <si>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</si>
  <si>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</si>
  <si>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</si>
  <si>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</si>
  <si>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</si>
  <si>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</si>
  <si>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</si>
  <si>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</si>
  <si>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</si>
  <si>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</si>
  <si>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</si>
  <si>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</si>
  <si>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</si>
  <si>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</si>
  <si>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</si>
  <si>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</si>
  <si>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</si>
  <si>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</si>
  <si>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</si>
  <si>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</si>
  <si>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</si>
  <si>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</si>
  <si>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</si>
  <si>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</si>
  <si>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</si>
  <si>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</si>
  <si>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</si>
  <si>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</si>
  <si>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</si>
  <si>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</si>
  <si>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</si>
  <si>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</si>
  <si>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</si>
  <si>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</si>
  <si>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</si>
  <si>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</si>
  <si>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</si>
  <si>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</si>
  <si>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</si>
  <si>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</si>
  <si>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</si>
  <si>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</si>
  <si>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</si>
  <si>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</si>
  <si>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</si>
  <si>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</si>
  <si>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</si>
  <si>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</si>
  <si>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</si>
  <si>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</si>
  <si>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</si>
  <si>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</si>
  <si>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</si>
  <si>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</si>
  <si>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</si>
  <si>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</si>
  <si>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</si>
  <si>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</si>
  <si>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</si>
  <si>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</si>
  <si>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</si>
  <si>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</si>
  <si>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</si>
  <si>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</si>
  <si>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</si>
  <si>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</si>
  <si>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</si>
  <si>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</si>
  <si>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</si>
  <si>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</si>
  <si>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</si>
  <si>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</si>
  <si>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</si>
  <si>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</si>
  <si>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</si>
  <si>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</si>
  <si>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</si>
  <si>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</si>
  <si>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</si>
  <si>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</si>
  <si>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</si>
  <si>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</si>
  <si>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</si>
  <si>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</si>
  <si>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</si>
  <si>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</si>
  <si>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</si>
  <si>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</si>
  <si>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</si>
  <si>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</si>
  <si>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</si>
  <si>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</si>
  <si>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</si>
  <si>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</si>
  <si>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</si>
  <si>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</si>
  <si>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</si>
  <si>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</si>
  <si>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</si>
  <si>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</si>
  <si>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</si>
  <si>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</si>
  <si>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</si>
  <si>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</si>
  <si>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</si>
  <si>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</si>
  <si>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</si>
  <si>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</si>
  <si>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</si>
  <si>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</si>
  <si>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</si>
  <si>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</si>
  <si>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</si>
  <si>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</si>
  <si>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</si>
  <si>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</si>
  <si>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</si>
  <si>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</si>
  <si>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</si>
  <si>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</si>
  <si>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</si>
  <si>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</si>
  <si>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</si>
  <si>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</si>
  <si>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</si>
  <si>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</si>
  <si>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</si>
  <si>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</si>
  <si>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</si>
  <si>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</si>
  <si>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</si>
  <si>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</si>
  <si>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</si>
  <si>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</si>
  <si>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</si>
  <si>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</si>
  <si>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</si>
  <si>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</si>
  <si>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</si>
  <si>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</si>
  <si>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</si>
  <si>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</si>
  <si>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</si>
  <si>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</si>
  <si>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</si>
  <si>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</si>
  <si>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</si>
  <si>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</si>
  <si>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</si>
  <si>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</si>
  <si>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</si>
  <si>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</si>
  <si>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</si>
  <si>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</si>
  <si>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</si>
  <si>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</si>
  <si>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</si>
  <si>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</si>
  <si>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</si>
  <si>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</si>
  <si>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</si>
  <si>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</si>
  <si>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</si>
  <si>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</si>
  <si>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</si>
  <si>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</si>
  <si>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</si>
  <si>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</si>
  <si>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</si>
  <si>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</si>
  <si>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</si>
  <si>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</si>
  <si>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</si>
  <si>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</si>
  <si>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</si>
  <si>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</si>
  <si>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</si>
  <si>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</si>
  <si>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</si>
  <si>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</si>
  <si>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</si>
  <si>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</si>
  <si>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</si>
  <si>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</si>
  <si>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</si>
  <si>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</si>
  <si>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</si>
  <si>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</si>
  <si>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</si>
  <si>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</si>
  <si>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</si>
  <si>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</si>
  <si>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</si>
  <si>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</si>
  <si>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</si>
  <si>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</si>
  <si>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</si>
  <si>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</si>
  <si>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</si>
  <si>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</si>
  <si>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</si>
  <si>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</si>
  <si>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</si>
  <si>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</si>
  <si>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</si>
  <si>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</si>
  <si>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</si>
  <si>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</si>
  <si>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</si>
  <si>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</si>
  <si>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</si>
  <si>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</si>
  <si>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</si>
  <si>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</si>
  <si>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</si>
  <si>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</si>
  <si>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</si>
  <si>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</si>
  <si>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</si>
  <si>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</si>
  <si>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</si>
  <si>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</si>
  <si>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</si>
  <si>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</si>
  <si>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</si>
  <si>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</si>
  <si>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</si>
  <si>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</si>
  <si>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</si>
  <si>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</si>
  <si>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</si>
  <si>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</si>
  <si>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</si>
  <si>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</si>
  <si>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</si>
  <si>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</si>
  <si>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</si>
  <si>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</si>
  <si>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</si>
  <si>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</si>
  <si>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</si>
  <si>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</si>
  <si>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</si>
  <si>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</si>
  <si>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</si>
  <si>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</si>
  <si>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</si>
  <si>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</si>
  <si>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</si>
  <si>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</si>
  <si>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</si>
  <si>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</si>
  <si>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</si>
  <si>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</si>
  <si>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</si>
  <si>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</si>
  <si>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</si>
  <si>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</si>
  <si>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</si>
  <si>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</si>
  <si>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</si>
  <si>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</si>
  <si>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</si>
  <si>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</si>
  <si>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</si>
  <si>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</si>
  <si>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</si>
  <si>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</si>
  <si>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</si>
  <si>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</si>
  <si>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</si>
  <si>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</si>
  <si>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</si>
  <si>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</si>
  <si>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</si>
  <si>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</si>
  <si>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</si>
  <si>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</si>
  <si>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</si>
  <si>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</si>
  <si>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</si>
  <si>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</si>
  <si>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</si>
  <si>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</si>
  <si>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</si>
  <si>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</si>
  <si>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</si>
  <si>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</si>
  <si>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</si>
  <si>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</si>
  <si>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</si>
  <si>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</si>
  <si>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</si>
  <si>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</si>
  <si>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</si>
  <si>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</si>
  <si>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</si>
  <si>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</si>
  <si>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</si>
  <si>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</si>
  <si>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</si>
  <si>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</si>
  <si>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</si>
  <si>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</si>
  <si>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</si>
  <si>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</si>
  <si>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</si>
  <si>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</si>
  <si>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</si>
  <si>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</si>
  <si>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</si>
  <si>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</si>
  <si>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</si>
  <si>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</si>
  <si>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</si>
  <si>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</si>
  <si>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</si>
  <si>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</si>
  <si>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</si>
  <si>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</si>
  <si>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</si>
  <si>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</si>
  <si>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</si>
  <si>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</si>
  <si>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</si>
  <si>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</si>
  <si>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</si>
  <si>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</si>
  <si>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</si>
  <si>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</si>
  <si>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</si>
  <si>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</si>
  <si>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</si>
  <si>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</si>
  <si>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</si>
  <si>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</si>
  <si>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</si>
  <si>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</si>
  <si>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</si>
  <si>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</si>
  <si>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</si>
  <si>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</si>
  <si>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</si>
  <si>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</si>
  <si>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</si>
  <si>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</si>
  <si>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</si>
  <si>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</si>
  <si>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</si>
  <si>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</si>
  <si>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</si>
  <si>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</si>
  <si>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</si>
  <si>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</si>
  <si>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</si>
  <si>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</si>
  <si>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</si>
  <si>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</si>
  <si>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</si>
  <si>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</si>
  <si>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</si>
  <si>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</si>
  <si>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</si>
  <si>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</si>
  <si>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</si>
  <si>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</si>
  <si>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</si>
  <si>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</si>
  <si>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</si>
  <si>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</si>
  <si>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</si>
  <si>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</si>
  <si>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</si>
  <si>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</si>
  <si>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</si>
  <si>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</si>
  <si>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</si>
  <si>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</si>
  <si>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</si>
  <si>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</si>
  <si>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</si>
  <si>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</si>
  <si>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</si>
  <si>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</si>
  <si>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</si>
  <si>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</si>
  <si>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</si>
  <si>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</si>
  <si>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</si>
  <si>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</si>
  <si>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</si>
  <si>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</si>
  <si>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</si>
  <si>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</si>
  <si>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</si>
  <si>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</si>
  <si>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</si>
  <si>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</si>
  <si>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</si>
  <si>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</si>
  <si>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</si>
  <si>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</si>
  <si>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</si>
  <si>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</si>
  <si>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</si>
  <si>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</si>
  <si>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</si>
  <si>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</si>
  <si>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</si>
  <si>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</si>
  <si>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</si>
  <si>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</si>
  <si>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</si>
  <si>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</si>
  <si>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</si>
  <si>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</si>
  <si>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</si>
  <si>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</si>
  <si>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</si>
  <si>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</si>
  <si>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</si>
  <si>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</si>
  <si>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</si>
  <si>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</si>
  <si>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</si>
  <si>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</si>
  <si>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</si>
  <si>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</si>
  <si>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</si>
  <si>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</si>
  <si>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</si>
  <si>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</si>
  <si>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</si>
  <si>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</si>
  <si>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</si>
  <si>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</si>
  <si>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</si>
  <si>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</si>
  <si>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</si>
  <si>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</si>
  <si>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</si>
  <si>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</si>
  <si>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</si>
  <si>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</si>
  <si>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</si>
  <si>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</si>
  <si>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</si>
  <si>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</si>
  <si>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</si>
  <si>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</si>
  <si>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</si>
  <si>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</si>
  <si>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</si>
  <si>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</si>
  <si>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</si>
  <si>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</si>
  <si>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</si>
  <si>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</si>
  <si>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</si>
  <si>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</si>
  <si>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</si>
  <si>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</si>
  <si>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</si>
  <si>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</si>
  <si>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</si>
  <si>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</si>
  <si>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</si>
  <si>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</si>
  <si>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</si>
  <si>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</si>
  <si>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</si>
  <si>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</si>
  <si>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</si>
  <si>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</si>
  <si>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</si>
  <si>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</si>
  <si>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</si>
  <si>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</si>
  <si>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</si>
  <si>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</si>
  <si>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</si>
  <si>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</si>
  <si>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</si>
  <si>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</si>
  <si>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</si>
  <si>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</si>
  <si>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</si>
  <si>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</si>
  <si>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</si>
  <si>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</si>
  <si>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</si>
  <si>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</si>
  <si>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</si>
  <si>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</si>
  <si>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</si>
  <si>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</si>
  <si>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</si>
  <si>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</si>
  <si>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</si>
  <si>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</si>
  <si>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</si>
  <si>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</si>
  <si>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</si>
  <si>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</si>
  <si>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</si>
  <si>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</si>
  <si>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</si>
  <si>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</si>
  <si>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</si>
  <si>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</si>
  <si>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</si>
  <si>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</si>
  <si>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</si>
  <si>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</si>
  <si>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</si>
  <si>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</si>
  <si>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</si>
  <si>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</si>
  <si>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</si>
  <si>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</si>
  <si>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</si>
  <si>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</si>
  <si>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</si>
  <si>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</si>
  <si>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</si>
  <si>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</si>
  <si>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</si>
  <si>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</si>
  <si>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</si>
  <si>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</si>
  <si>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</si>
  <si>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</si>
  <si>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</si>
  <si>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</si>
  <si>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</si>
  <si>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</si>
  <si>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</si>
  <si>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</si>
  <si>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</si>
  <si>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</si>
  <si>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</si>
  <si>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</si>
  <si>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</si>
  <si>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</si>
  <si>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</si>
  <si>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</si>
  <si>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</si>
  <si>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</si>
  <si>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</si>
  <si>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</si>
  <si>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</si>
  <si>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</si>
  <si>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</si>
  <si>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</si>
  <si>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</si>
  <si>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</si>
  <si>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</si>
  <si>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</si>
  <si>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</si>
  <si>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</si>
  <si>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</si>
  <si>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</si>
  <si>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</si>
  <si>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</si>
  <si>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</si>
  <si>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</si>
  <si>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</si>
  <si>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</si>
  <si>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</si>
  <si>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</si>
  <si>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</si>
  <si>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</si>
  <si>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</si>
  <si>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</si>
  <si>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</si>
  <si>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</si>
  <si>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</si>
  <si>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</si>
  <si>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</si>
  <si>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</si>
  <si>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</si>
  <si>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</si>
  <si>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</si>
  <si>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</si>
  <si>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</si>
  <si>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</si>
  <si>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</si>
  <si>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</si>
  <si>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</si>
  <si>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</si>
  <si>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</si>
  <si>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</si>
  <si>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</si>
  <si>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</si>
  <si>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</si>
  <si>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</si>
  <si>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</si>
  <si>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</si>
  <si>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</si>
  <si>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</si>
  <si>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</si>
  <si>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</si>
  <si>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</si>
  <si>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</si>
  <si>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</si>
  <si>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</si>
  <si>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</si>
  <si>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</si>
  <si>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</si>
  <si>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</si>
  <si>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</si>
  <si>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</si>
  <si>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</si>
  <si>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</si>
  <si>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</si>
  <si>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</si>
  <si>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</si>
  <si>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</si>
  <si>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</si>
  <si>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</si>
  <si>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</si>
  <si>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</si>
  <si>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</si>
  <si>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</si>
  <si>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</si>
  <si>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</si>
  <si>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</si>
  <si>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</si>
  <si>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</si>
  <si>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</si>
  <si>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</si>
  <si>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</si>
  <si>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</si>
  <si>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</si>
  <si>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</si>
  <si>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</si>
  <si>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</si>
  <si>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</si>
  <si>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</si>
  <si>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</si>
  <si>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</si>
  <si>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</si>
  <si>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</si>
  <si>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</si>
  <si>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</si>
  <si>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</si>
  <si>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</si>
  <si>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</si>
  <si>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</si>
  <si>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</si>
  <si>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</si>
  <si>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</si>
  <si>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</si>
  <si>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</si>
  <si>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</si>
  <si>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</si>
  <si>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</si>
  <si>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</si>
  <si>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</si>
  <si>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</si>
  <si>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</si>
  <si>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</si>
  <si>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</si>
  <si>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</si>
  <si>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</si>
  <si>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</si>
  <si>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</si>
  <si>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</si>
  <si>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</si>
  <si>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</si>
  <si>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</si>
  <si>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</si>
  <si>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</si>
  <si>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</si>
  <si>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</si>
  <si>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</si>
  <si>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</si>
  <si>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</si>
  <si>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</si>
  <si>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</si>
  <si>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</si>
  <si>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</si>
  <si>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</si>
  <si>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</si>
  <si>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</si>
  <si>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</si>
  <si>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</si>
  <si>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</si>
  <si>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</si>
  <si>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</si>
  <si>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</si>
  <si>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</si>
  <si>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</si>
  <si>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</si>
  <si>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</si>
  <si>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</si>
  <si>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</si>
  <si>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</si>
  <si>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</si>
  <si>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</si>
  <si>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</si>
  <si>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</si>
  <si>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</si>
  <si>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</si>
  <si>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</si>
  <si>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</si>
  <si>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</si>
  <si>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</si>
  <si>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</si>
  <si>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</si>
  <si>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</si>
  <si>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</si>
  <si>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</si>
  <si>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</si>
  <si>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</si>
  <si>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</si>
  <si>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</si>
  <si>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</si>
  <si>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</si>
  <si>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</si>
  <si>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</si>
  <si>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</si>
  <si>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</si>
  <si>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</si>
  <si>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</si>
  <si>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</si>
  <si>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</si>
  <si>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</si>
  <si>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</si>
  <si>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</si>
  <si>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</si>
  <si>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</si>
  <si>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</si>
  <si>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</si>
  <si>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</si>
  <si>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</si>
  <si>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</si>
  <si>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</si>
  <si>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</si>
  <si>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</si>
  <si>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</si>
  <si>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</si>
  <si>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</si>
  <si>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</si>
  <si>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</si>
  <si>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</si>
  <si>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</si>
  <si>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</si>
  <si>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</si>
  <si>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</si>
  <si>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</si>
  <si>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</si>
  <si>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</si>
  <si>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</si>
  <si>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</si>
  <si>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</si>
  <si>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</si>
  <si>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</si>
  <si>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</si>
  <si>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</si>
  <si>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</si>
  <si>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</si>
  <si>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</si>
  <si>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</si>
  <si>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</si>
  <si>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</si>
  <si>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</si>
  <si>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</si>
  <si>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</si>
  <si>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</si>
  <si>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</si>
  <si>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</si>
  <si>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</si>
  <si>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</si>
  <si>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</si>
  <si>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</si>
  <si>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</si>
  <si>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</si>
  <si>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</si>
  <si>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</si>
  <si>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</si>
  <si>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</si>
  <si>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</si>
  <si>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</si>
  <si>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</si>
  <si>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</si>
  <si>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</si>
  <si>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</si>
  <si>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</si>
  <si>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</si>
  <si>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</si>
  <si>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</si>
  <si>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</si>
  <si>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</si>
  <si>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</si>
  <si>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</si>
  <si>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</si>
  <si>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</si>
  <si>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</si>
  <si>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</si>
  <si>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</si>
  <si>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</si>
  <si>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</si>
  <si>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</si>
  <si>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</si>
  <si>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</si>
  <si>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</si>
  <si>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</si>
  <si>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</si>
  <si>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</si>
  <si>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</si>
  <si>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</si>
  <si>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</si>
  <si>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</si>
  <si>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</si>
  <si>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</si>
  <si>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</si>
  <si>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</si>
  <si>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</si>
  <si>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</si>
  <si>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</si>
  <si>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</si>
  <si>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</si>
  <si>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</si>
  <si>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</si>
  <si>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</si>
  <si>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</si>
  <si>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</si>
  <si>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</si>
  <si>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</si>
  <si>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</si>
  <si>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</si>
  <si>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</si>
  <si>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</si>
  <si>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</si>
  <si>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</si>
  <si>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</si>
  <si>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</si>
  <si>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</si>
  <si>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</si>
  <si>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</si>
  <si>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</si>
  <si>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</si>
  <si>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</si>
  <si>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</si>
  <si>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</si>
  <si>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</si>
  <si>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</si>
  <si>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</si>
  <si>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</si>
  <si>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</si>
  <si>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</si>
  <si>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</si>
  <si>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</si>
  <si>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</si>
  <si>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</si>
  <si>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</si>
  <si>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</si>
  <si>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</si>
  <si>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</si>
  <si>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</si>
  <si>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</si>
  <si>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</si>
  <si>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</si>
  <si>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</si>
  <si>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</si>
  <si>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</si>
  <si>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</si>
  <si>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</si>
  <si>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</si>
  <si>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</si>
  <si>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</si>
  <si>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</si>
  <si>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</si>
  <si>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</si>
  <si>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</si>
  <si>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</si>
  <si>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</si>
  <si>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</si>
  <si>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</si>
  <si>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</si>
  <si>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</si>
  <si>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</si>
  <si>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</si>
  <si>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</si>
  <si>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</si>
  <si>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</si>
  <si>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</si>
  <si>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</si>
  <si>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</si>
  <si>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</si>
  <si>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</si>
  <si>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</si>
  <si>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</si>
  <si>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</si>
  <si>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</si>
  <si>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</si>
  <si>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</si>
  <si>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</si>
  <si>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</si>
  <si>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</si>
  <si>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</si>
  <si>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</si>
  <si>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</si>
  <si>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</si>
  <si>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</si>
  <si>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</si>
  <si>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</si>
  <si>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</si>
  <si>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</si>
  <si>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</si>
  <si>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</si>
  <si>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</si>
  <si>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</si>
  <si>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</si>
  <si>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</si>
  <si>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</si>
  <si>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</si>
  <si>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</si>
  <si>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</si>
  <si>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</si>
  <si>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</si>
  <si>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</si>
  <si>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</si>
  <si>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</si>
  <si>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</si>
  <si>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</si>
  <si>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</si>
  <si>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</si>
  <si>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</si>
  <si>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</si>
  <si>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</si>
  <si>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</si>
  <si>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</si>
  <si>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</si>
  <si>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</si>
  <si>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</si>
  <si>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</si>
  <si>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</si>
  <si>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</si>
  <si>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</si>
  <si>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</si>
  <si>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</si>
  <si>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</si>
  <si>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</si>
  <si>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</si>
  <si>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</si>
  <si>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</si>
  <si>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</si>
  <si>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</si>
  <si>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</si>
  <si>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</si>
  <si>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</si>
  <si>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</si>
  <si>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</si>
  <si>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</si>
  <si>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</si>
  <si>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</si>
  <si>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</si>
  <si>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</si>
  <si>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</si>
  <si>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</si>
  <si>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</si>
  <si>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</si>
  <si>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</si>
  <si>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</si>
  <si>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</si>
  <si>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</si>
  <si>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</si>
  <si>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</si>
  <si>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</si>
  <si>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</si>
  <si>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</si>
  <si>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</si>
  <si>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</si>
  <si>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</si>
  <si>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</si>
  <si>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</si>
  <si>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</si>
  <si>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</si>
  <si>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</si>
  <si>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</si>
  <si>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</si>
  <si>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</si>
  <si>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</si>
  <si>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</si>
  <si>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</si>
  <si>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</si>
  <si>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</si>
  <si>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</si>
  <si>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</si>
  <si>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</si>
  <si>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</si>
  <si>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</si>
  <si>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</si>
  <si>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</si>
  <si>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</si>
  <si>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</si>
  <si>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</si>
  <si>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</si>
  <si>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</si>
  <si>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</si>
  <si>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</si>
  <si>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</si>
  <si>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</si>
  <si>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</si>
  <si>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</si>
  <si>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</si>
  <si>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</si>
  <si>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</si>
  <si>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</si>
  <si>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</si>
  <si>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</si>
  <si>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</si>
  <si>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</si>
  <si>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</si>
  <si>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</si>
  <si>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</si>
  <si>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</si>
  <si>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</si>
  <si>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</si>
  <si>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</si>
  <si>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</si>
  <si>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</si>
  <si>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</si>
  <si>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</si>
  <si>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</si>
  <si>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</si>
  <si>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</si>
  <si>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</si>
  <si>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</si>
  <si>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</si>
  <si>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</si>
  <si>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</si>
  <si>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</si>
  <si>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</si>
  <si>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</si>
  <si>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</si>
  <si>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</si>
  <si>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</si>
  <si>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</si>
  <si>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</si>
  <si>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</si>
  <si>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</si>
  <si>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</si>
  <si>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</si>
  <si>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</si>
  <si>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</si>
  <si>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</si>
  <si>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</si>
  <si>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</si>
  <si>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</si>
  <si>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</si>
  <si>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</si>
  <si>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</si>
  <si>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</si>
  <si>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</si>
  <si>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</si>
  <si>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</si>
  <si>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</si>
  <si>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</si>
  <si>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</si>
  <si>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</si>
  <si>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</si>
  <si>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</si>
  <si>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</si>
  <si>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</si>
  <si>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</si>
  <si>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</si>
  <si>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</si>
  <si>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</si>
  <si>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</si>
  <si>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</si>
  <si>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</si>
  <si>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</si>
  <si>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</si>
  <si>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</si>
  <si>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</si>
  <si>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</si>
  <si>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</si>
  <si>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</si>
  <si>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</si>
  <si>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</si>
  <si>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</si>
  <si>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</si>
  <si>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</si>
  <si>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</si>
  <si>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</si>
  <si>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</si>
  <si>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</si>
  <si>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</si>
  <si>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</si>
  <si>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</si>
  <si>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</si>
  <si>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</si>
  <si>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</si>
  <si>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</si>
  <si>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</si>
  <si>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</si>
  <si>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</si>
  <si>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</si>
  <si>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</si>
  <si>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</si>
  <si>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</si>
  <si>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</si>
  <si>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</si>
  <si>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</si>
  <si>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</si>
  <si>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</si>
  <si>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</si>
  <si>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</si>
  <si>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</si>
  <si>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</si>
  <si>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</si>
  <si>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</si>
  <si>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</si>
  <si>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</si>
  <si>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</si>
  <si>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</si>
  <si>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</si>
  <si>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</si>
  <si>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</si>
  <si>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</si>
  <si>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</si>
  <si>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</si>
  <si>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</si>
  <si>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</si>
  <si>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</si>
  <si>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</si>
  <si>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</si>
  <si>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</si>
  <si>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</si>
  <si>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</si>
  <si>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</si>
  <si>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</si>
  <si>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</si>
  <si>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</si>
  <si>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</si>
  <si>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</si>
  <si>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</si>
  <si>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</si>
  <si>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</si>
  <si>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</si>
  <si>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</si>
  <si>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</si>
  <si>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</si>
  <si>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</si>
  <si>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</si>
  <si>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</si>
  <si>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</si>
  <si>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</si>
  <si>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</si>
  <si>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</si>
  <si>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</si>
  <si>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</si>
  <si>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</si>
  <si>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</si>
  <si>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</si>
  <si>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</si>
  <si>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</si>
  <si>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</si>
  <si>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</si>
  <si>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</si>
  <si>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</si>
  <si>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</si>
  <si>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</si>
  <si>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</si>
  <si>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</si>
  <si>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</si>
  <si>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</si>
  <si>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</si>
  <si>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</si>
  <si>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</si>
  <si>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</si>
  <si>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</si>
  <si>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</si>
  <si>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</si>
  <si>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</si>
  <si>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</si>
  <si>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</si>
  <si>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</si>
  <si>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</si>
  <si>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</si>
  <si>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</si>
  <si>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</si>
  <si>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</si>
  <si>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</si>
  <si>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</si>
  <si>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</si>
  <si>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</si>
  <si>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</si>
  <si>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</si>
  <si>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</si>
  <si>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</si>
  <si>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</si>
  <si>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</si>
  <si>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</si>
  <si>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</si>
  <si>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</si>
  <si>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</si>
  <si>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</si>
  <si>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</si>
  <si>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</si>
  <si>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</si>
  <si>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</si>
  <si>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</si>
  <si>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</si>
  <si>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</si>
  <si>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</si>
  <si>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</si>
  <si>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</si>
  <si>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</si>
  <si>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</si>
  <si>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</si>
  <si>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</si>
  <si>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</si>
  <si>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</si>
  <si>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</si>
  <si>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</si>
  <si>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</si>
  <si>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</si>
  <si>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</si>
  <si>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</si>
  <si>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</si>
  <si>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</si>
  <si>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</si>
  <si>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</si>
  <si>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</si>
  <si>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</si>
  <si>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</si>
  <si>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</si>
  <si>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</si>
  <si>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</si>
  <si>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</si>
  <si>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</si>
  <si>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</si>
  <si>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</si>
  <si>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</si>
  <si>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</si>
  <si>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</si>
  <si>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</si>
  <si>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</si>
  <si>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</si>
  <si>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</si>
  <si>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</si>
  <si>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</si>
  <si>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</si>
  <si>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</si>
  <si>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</si>
  <si>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</si>
  <si>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</si>
  <si>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</si>
  <si>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</si>
  <si>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</si>
  <si>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</si>
  <si>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</si>
  <si>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</si>
  <si>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</si>
  <si>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</si>
  <si>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</si>
  <si>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</si>
  <si>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</si>
  <si>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</si>
  <si>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</si>
  <si>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</si>
  <si>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</si>
  <si>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</si>
  <si>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</si>
  <si>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</si>
  <si>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</si>
  <si>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</si>
  <si>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</si>
  <si>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</si>
  <si>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</si>
  <si>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</si>
  <si>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</si>
  <si>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</si>
  <si>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</si>
  <si>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</si>
  <si>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</si>
  <si>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</si>
  <si>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</si>
  <si>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</si>
  <si>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</si>
  <si>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</si>
  <si>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</si>
  <si>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</si>
  <si>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</si>
  <si>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</si>
  <si>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</si>
  <si>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</si>
  <si>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</si>
  <si>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</si>
  <si>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</si>
  <si>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</si>
  <si>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</si>
  <si>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</si>
  <si>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</si>
  <si>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</si>
  <si>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</si>
  <si>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</si>
  <si>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</si>
  <si>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</si>
  <si>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</si>
  <si>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</si>
  <si>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</si>
  <si>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</si>
  <si>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</si>
  <si>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</si>
  <si>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</si>
  <si>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</si>
  <si>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</si>
  <si>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</si>
  <si>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</si>
  <si>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</si>
  <si>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</si>
  <si>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</si>
  <si>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</si>
  <si>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</si>
  <si>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</si>
  <si>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</si>
  <si>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</si>
  <si>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</si>
  <si>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</si>
  <si>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</si>
  <si>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</si>
  <si>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</si>
  <si>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</si>
  <si>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</si>
  <si>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</si>
  <si>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</si>
  <si>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</si>
  <si>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</si>
  <si>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</si>
  <si>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</si>
  <si>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</si>
  <si>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</si>
  <si>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</si>
  <si>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</si>
  <si>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</si>
  <si>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</si>
  <si>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</si>
  <si>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</si>
  <si>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</si>
  <si>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</si>
  <si>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</si>
  <si>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</si>
  <si>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</si>
  <si>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</si>
  <si>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</si>
  <si>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</si>
  <si>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</si>
  <si>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</si>
  <si>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</si>
  <si>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</si>
  <si>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</si>
  <si>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</si>
  <si>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</si>
  <si>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</si>
  <si>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</si>
  <si>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</si>
  <si>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</si>
  <si>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</si>
  <si>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</si>
  <si>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</si>
  <si>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</si>
  <si>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</si>
  <si>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</si>
  <si>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</si>
  <si>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</si>
  <si>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</si>
  <si>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</si>
  <si>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</si>
  <si>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</si>
  <si>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</si>
  <si>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</si>
  <si>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</si>
  <si>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</si>
  <si>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</si>
  <si>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</si>
  <si>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</si>
  <si>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</si>
  <si>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</si>
  <si>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</si>
  <si>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</si>
  <si>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</si>
  <si>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</si>
  <si>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</si>
  <si>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</si>
  <si>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</si>
  <si>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</si>
  <si>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</si>
  <si>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</si>
  <si>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</si>
  <si>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</si>
  <si>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</si>
  <si>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</si>
  <si>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</si>
  <si>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</si>
  <si>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</si>
  <si>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</si>
  <si>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</si>
  <si>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</si>
  <si>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</si>
  <si>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</si>
  <si>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</si>
  <si>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</si>
  <si>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</si>
  <si>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</si>
  <si>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</si>
  <si>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</si>
  <si>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</si>
  <si>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</si>
  <si>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</si>
  <si>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</si>
  <si>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</si>
  <si>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</si>
  <si>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</si>
  <si>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</si>
  <si>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</si>
  <si>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</si>
  <si>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</si>
  <si>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</si>
  <si>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</si>
  <si>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</si>
  <si>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</si>
  <si>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</si>
  <si>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</si>
  <si>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</si>
  <si>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</si>
  <si>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</si>
  <si>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</si>
  <si>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</si>
  <si>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</si>
  <si>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</si>
  <si>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</si>
  <si>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</si>
  <si>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</si>
  <si>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</si>
  <si>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</si>
  <si>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</si>
  <si>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</si>
  <si>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</si>
  <si>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</si>
  <si>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</si>
  <si>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</si>
  <si>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</si>
  <si>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</si>
  <si>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</si>
  <si>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</si>
  <si>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</si>
  <si>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</si>
  <si>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</si>
  <si>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</si>
  <si>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</si>
  <si>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</si>
  <si>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</si>
  <si>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</si>
  <si>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</si>
  <si>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</si>
  <si>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</si>
  <si>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</si>
  <si>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</si>
  <si>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</si>
  <si>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</si>
  <si>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</si>
  <si>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</si>
  <si>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</si>
  <si>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</si>
  <si>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</si>
  <si>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</si>
  <si>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</si>
  <si>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</si>
  <si>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</si>
  <si>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</si>
  <si>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</si>
  <si>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</si>
  <si>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</si>
  <si>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</si>
  <si>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</si>
  <si>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</si>
  <si>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</si>
  <si>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</si>
  <si>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</si>
  <si>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</si>
  <si>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</si>
  <si>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</si>
  <si>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</si>
  <si>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</si>
  <si>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</si>
  <si>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</si>
  <si>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</si>
  <si>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</si>
  <si>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</si>
  <si>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</si>
  <si>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</si>
  <si>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</si>
  <si>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</si>
  <si>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</si>
  <si>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</si>
  <si>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</si>
  <si>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</si>
  <si>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</si>
  <si>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</si>
  <si>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</si>
  <si>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</si>
  <si>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</si>
  <si>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</si>
  <si>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</si>
  <si>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</si>
  <si>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</si>
  <si>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</si>
  <si>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</si>
  <si>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</si>
  <si>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</si>
  <si>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</si>
  <si>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</si>
  <si>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</si>
  <si>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</si>
  <si>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</si>
  <si>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</si>
  <si>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</si>
  <si>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</si>
  <si>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</si>
  <si>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</si>
  <si>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</si>
  <si>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</si>
  <si>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</si>
  <si>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</si>
  <si>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</si>
  <si>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</si>
  <si>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</si>
  <si>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</si>
  <si>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</si>
  <si>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</si>
  <si>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</si>
  <si>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</si>
  <si>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</si>
  <si>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</si>
  <si>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</si>
  <si>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</si>
  <si>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</si>
  <si>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</si>
  <si>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</si>
  <si>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</si>
  <si>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</si>
  <si>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</si>
  <si>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</si>
  <si>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</si>
  <si>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</si>
  <si>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</si>
  <si>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</si>
  <si>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</si>
  <si>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</si>
  <si>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</si>
  <si>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</si>
  <si>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</si>
  <si>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</si>
  <si>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</si>
  <si>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</si>
  <si>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</si>
  <si>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</si>
  <si>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</si>
  <si>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</si>
  <si>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</si>
  <si>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</si>
  <si>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</si>
  <si>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</si>
  <si>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</si>
  <si>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</si>
  <si>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</si>
  <si>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</si>
  <si>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</si>
  <si>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</si>
  <si>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</si>
  <si>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</si>
  <si>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</si>
  <si>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</si>
  <si>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</si>
  <si>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</si>
  <si>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</si>
  <si>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</si>
  <si>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</si>
  <si>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</si>
  <si>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</si>
  <si>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</si>
  <si>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</si>
  <si>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</si>
  <si>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</si>
  <si>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</si>
  <si>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</si>
  <si>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</si>
  <si>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</si>
  <si>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</si>
  <si>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</si>
  <si>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</si>
  <si>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</si>
  <si>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</si>
  <si>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</si>
  <si>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</si>
  <si>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</si>
  <si>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</si>
  <si>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</si>
  <si>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</si>
  <si>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</si>
  <si>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</si>
  <si>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</si>
  <si>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</si>
  <si>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</si>
  <si>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</si>
  <si>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</si>
  <si>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</si>
  <si>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</si>
  <si>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</si>
  <si>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</si>
  <si>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</si>
  <si>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</si>
  <si>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</si>
  <si>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</si>
  <si>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</si>
  <si>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</si>
  <si>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</si>
  <si>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</si>
  <si>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</si>
  <si>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</si>
  <si>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</si>
  <si>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</si>
  <si>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</si>
  <si>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</si>
  <si>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</si>
  <si>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</si>
  <si>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</si>
  <si>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</si>
  <si>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</si>
  <si>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</si>
  <si>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</si>
  <si>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</si>
  <si>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</si>
  <si>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</si>
  <si>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</si>
  <si>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</si>
  <si>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</si>
  <si>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</si>
  <si>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</si>
  <si>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</si>
  <si>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</si>
  <si>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</si>
  <si>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</si>
  <si>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</si>
  <si>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</si>
  <si>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</si>
  <si>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</si>
  <si>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</si>
  <si>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</si>
  <si>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</si>
  <si>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</si>
  <si>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</si>
  <si>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</si>
  <si>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</si>
  <si>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</si>
  <si>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</si>
  <si>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</si>
  <si>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</si>
  <si>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</si>
  <si>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</si>
  <si>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</si>
  <si>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</si>
  <si>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</si>
  <si>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</si>
  <si>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</si>
  <si>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</si>
  <si>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</si>
  <si>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</si>
  <si>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</si>
  <si>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</si>
  <si>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</si>
  <si>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</si>
  <si>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</si>
  <si>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</si>
  <si>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</si>
  <si>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</si>
  <si>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</si>
  <si>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</si>
  <si>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</si>
  <si>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</si>
  <si>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</si>
  <si>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</si>
  <si>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</si>
  <si>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</si>
  <si>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</si>
  <si>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</si>
  <si>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</si>
  <si>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</si>
  <si>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</si>
  <si>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</si>
  <si>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</si>
  <si>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</si>
  <si>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</si>
  <si>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</si>
  <si>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</si>
  <si>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</si>
  <si>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</si>
  <si>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</si>
  <si>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</si>
  <si>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</si>
  <si>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</si>
  <si>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</si>
  <si>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</si>
  <si>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</si>
  <si>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</si>
  <si>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</si>
  <si>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</si>
  <si>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</si>
  <si>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</si>
  <si>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</si>
  <si>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</si>
  <si>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</si>
  <si>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</si>
  <si>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</si>
  <si>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</si>
  <si>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</si>
  <si>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</si>
  <si>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</si>
  <si>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</si>
  <si>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</si>
  <si>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</si>
  <si>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</si>
  <si>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</si>
  <si>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</si>
  <si>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</si>
  <si>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</si>
  <si>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</si>
  <si>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</si>
  <si>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</si>
  <si>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</si>
  <si>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</si>
  <si>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</si>
  <si>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</si>
  <si>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</si>
  <si>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</si>
  <si>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</si>
  <si>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</si>
  <si>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</si>
  <si>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</si>
  <si>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</si>
  <si>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</si>
  <si>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</si>
  <si>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</si>
  <si>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</si>
  <si>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</si>
  <si>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</si>
  <si>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</si>
  <si>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</si>
  <si>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</si>
  <si>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</si>
  <si>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</si>
  <si>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</si>
  <si>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</si>
  <si>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</si>
  <si>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</si>
  <si>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</si>
  <si>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</si>
  <si>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</si>
  <si>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</si>
  <si>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</si>
  <si>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</si>
  <si>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</si>
  <si>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</si>
  <si>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</si>
  <si>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</si>
  <si>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</si>
  <si>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</si>
  <si>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</si>
  <si>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</si>
  <si>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</si>
  <si>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</si>
  <si>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</si>
  <si>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</si>
  <si>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</si>
  <si>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</si>
  <si>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</si>
  <si>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</si>
  <si>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</si>
  <si>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</si>
  <si>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</si>
  <si>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</si>
  <si>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</si>
  <si>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</si>
  <si>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</si>
  <si>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</si>
  <si>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</si>
  <si>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</si>
  <si>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</si>
  <si>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</si>
  <si>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</si>
  <si>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</si>
  <si>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</si>
  <si>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</si>
  <si>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</si>
  <si>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</si>
  <si>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</si>
  <si>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</si>
  <si>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</si>
  <si>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</si>
  <si>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</si>
  <si>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</si>
  <si>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</si>
  <si>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</si>
  <si>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</si>
  <si>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</si>
  <si>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</si>
  <si>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</si>
  <si>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</si>
  <si>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</si>
  <si>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</si>
  <si>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</si>
  <si>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</si>
  <si>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</si>
  <si>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</si>
  <si>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</si>
  <si>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</si>
  <si>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</si>
  <si>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</si>
  <si>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</si>
  <si>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</si>
  <si>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</si>
  <si>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</si>
  <si>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</si>
  <si>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</si>
  <si>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</si>
  <si>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</si>
  <si>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</si>
  <si>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</si>
  <si>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</si>
  <si>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</si>
  <si>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</si>
  <si>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</si>
  <si>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</si>
  <si>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</si>
  <si>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</si>
  <si>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</si>
  <si>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</si>
  <si>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</si>
  <si>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</si>
  <si>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</si>
  <si>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</si>
  <si>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</si>
  <si>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</si>
  <si>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</si>
  <si>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</si>
  <si>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</si>
  <si>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</si>
  <si>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</si>
  <si>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</si>
  <si>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</si>
  <si>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</si>
  <si>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</si>
  <si>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</si>
  <si>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</si>
  <si>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</si>
  <si>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</si>
  <si>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</si>
  <si>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</si>
  <si>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</si>
  <si>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</si>
  <si>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</si>
  <si>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</si>
  <si>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</si>
  <si>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</si>
  <si>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</si>
  <si>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</si>
  <si>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</si>
  <si>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</si>
  <si>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</si>
  <si>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</si>
  <si>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</si>
  <si>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</si>
  <si>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</si>
  <si>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</si>
  <si>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</si>
  <si>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</si>
  <si>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</si>
  <si>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</si>
  <si>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</si>
  <si>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</si>
  <si>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</si>
  <si>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</si>
  <si>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</si>
  <si>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</si>
  <si>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</si>
  <si>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</si>
  <si>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</si>
  <si>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</si>
  <si>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</si>
  <si>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</si>
  <si>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</si>
  <si>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</si>
  <si>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</si>
  <si>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</si>
  <si>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</si>
  <si>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</si>
  <si>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</si>
  <si>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</si>
  <si>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</si>
  <si>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</si>
  <si>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</si>
  <si>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</si>
  <si>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</si>
  <si>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</si>
  <si>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</si>
  <si>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</si>
  <si>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</si>
  <si>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</si>
  <si>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</si>
  <si>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</si>
  <si>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</si>
  <si>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</si>
  <si>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</si>
  <si>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</si>
  <si>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</si>
  <si>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</si>
  <si>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</si>
  <si>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</si>
  <si>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</si>
  <si>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</si>
  <si>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</si>
  <si>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</si>
  <si>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</si>
  <si>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</si>
  <si>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</si>
  <si>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</si>
  <si>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</si>
  <si>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</si>
  <si>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</si>
  <si>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</si>
  <si>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</si>
  <si>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</si>
  <si>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</si>
  <si>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</si>
  <si>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</si>
  <si>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</si>
  <si>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</si>
  <si>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</si>
  <si>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</si>
  <si>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</si>
  <si>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</si>
  <si>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</si>
  <si>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</si>
  <si>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</si>
  <si>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</si>
  <si>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</si>
  <si>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</si>
  <si>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</si>
  <si>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</si>
  <si>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</si>
  <si>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</si>
  <si>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</si>
  <si>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</si>
  <si>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</si>
  <si>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</si>
  <si>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</si>
  <si>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</si>
  <si>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</si>
  <si>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</si>
  <si>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</si>
  <si>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</si>
  <si>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</si>
  <si>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</si>
  <si>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</si>
  <si>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</si>
  <si>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</si>
  <si>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</si>
  <si>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</si>
  <si>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</si>
  <si>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</si>
  <si>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</si>
  <si>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</si>
  <si>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</si>
  <si>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</si>
  <si>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</si>
  <si>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</si>
  <si>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</si>
  <si>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</si>
  <si>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</si>
  <si>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</si>
  <si>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</si>
  <si>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</si>
  <si>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</si>
  <si>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</si>
  <si>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</si>
  <si>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</si>
  <si>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</si>
  <si>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</si>
  <si>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</si>
  <si>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</si>
  <si>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</si>
  <si>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</si>
  <si>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</si>
  <si>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</si>
  <si>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</si>
  <si>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</si>
  <si>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</si>
  <si>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</si>
  <si>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</si>
  <si>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</si>
  <si>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</si>
  <si>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</si>
  <si>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</si>
  <si>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</si>
  <si>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</si>
  <si>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</si>
  <si>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</si>
  <si>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</si>
  <si>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</si>
  <si>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</si>
  <si>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</si>
  <si>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</si>
  <si>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</si>
  <si>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</si>
  <si>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</si>
  <si>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</si>
  <si>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</si>
  <si>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</si>
  <si>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</si>
  <si>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</si>
  <si>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</si>
  <si>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</si>
  <si>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</si>
  <si>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</si>
  <si>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</si>
  <si>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</si>
  <si>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</si>
  <si>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</si>
  <si>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</si>
  <si>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</si>
  <si>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</si>
  <si>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</si>
  <si>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</si>
  <si>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</si>
  <si>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</si>
  <si>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</si>
  <si>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</si>
  <si>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</si>
  <si>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</si>
  <si>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</si>
  <si>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</si>
  <si>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</si>
  <si>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</si>
  <si>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</si>
  <si>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</si>
  <si>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</si>
  <si>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</si>
  <si>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</si>
  <si>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</si>
  <si>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</si>
  <si>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</si>
  <si>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</si>
  <si>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</si>
  <si>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</si>
  <si>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</si>
  <si>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</si>
  <si>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</si>
  <si>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</si>
  <si>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</si>
  <si>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</si>
  <si>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</si>
  <si>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</si>
  <si>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</si>
  <si>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</si>
  <si>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</si>
  <si>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</si>
  <si>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</si>
  <si>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</si>
  <si>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</si>
  <si>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</si>
  <si>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</si>
  <si>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</si>
  <si>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</si>
  <si>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</si>
  <si>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</si>
  <si>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</si>
  <si>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</si>
  <si>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</si>
  <si>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</si>
  <si>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</si>
  <si>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</si>
  <si>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</si>
  <si>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</si>
  <si>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</si>
  <si>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</si>
  <si>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</si>
  <si>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</si>
  <si>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</si>
  <si>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</si>
  <si>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</si>
  <si>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</si>
  <si>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</si>
  <si>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</si>
  <si>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</si>
  <si>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</si>
  <si>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</si>
  <si>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</si>
  <si>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</si>
  <si>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</si>
  <si>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</si>
  <si>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</si>
  <si>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</si>
  <si>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</si>
  <si>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</si>
  <si>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</si>
  <si>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</si>
  <si>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</si>
  <si>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</si>
  <si>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</si>
  <si>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</si>
  <si>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</si>
  <si>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</si>
  <si>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</si>
  <si>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</si>
  <si>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</si>
  <si>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</si>
  <si>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</si>
  <si>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</si>
  <si>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</si>
  <si>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</si>
  <si>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</si>
  <si>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</si>
  <si>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</si>
  <si>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</si>
  <si>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</si>
  <si>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</si>
  <si>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</si>
  <si>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</si>
  <si>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</si>
  <si>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</si>
  <si>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</si>
  <si>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</si>
  <si>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</si>
  <si>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</si>
  <si>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</si>
  <si>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</si>
  <si>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</si>
  <si>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</si>
  <si>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</si>
  <si>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</si>
  <si>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</si>
  <si>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</si>
  <si>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</si>
  <si>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</si>
  <si>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</si>
  <si>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</si>
  <si>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</si>
  <si>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</si>
  <si>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</si>
  <si>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</si>
  <si>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</si>
  <si>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</si>
  <si>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</si>
  <si>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</si>
  <si>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</si>
  <si>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</si>
  <si>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</si>
  <si>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</si>
  <si>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</si>
  <si>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</si>
  <si>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</si>
  <si>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</si>
  <si>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</si>
  <si>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</si>
  <si>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</si>
  <si>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</si>
  <si>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</si>
  <si>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</si>
  <si>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</si>
  <si>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</si>
  <si>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</si>
  <si>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</si>
  <si>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</si>
  <si>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</si>
  <si>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</si>
  <si>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</si>
  <si>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</si>
  <si>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</si>
  <si>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</si>
  <si>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</si>
  <si>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</si>
  <si>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</si>
  <si>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</si>
  <si>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</si>
  <si>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</si>
  <si>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</si>
  <si>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</si>
  <si>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</si>
  <si>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</si>
  <si>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</si>
  <si>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</si>
  <si>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</si>
  <si>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</si>
  <si>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</si>
  <si>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</si>
  <si>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</si>
  <si>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</si>
  <si>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</si>
  <si>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</si>
  <si>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</si>
  <si>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</si>
  <si>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</si>
  <si>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</si>
  <si>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</si>
  <si>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</si>
  <si>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</si>
  <si>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</si>
  <si>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</si>
  <si>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</si>
  <si>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</si>
  <si>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</si>
  <si>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</si>
  <si>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</si>
  <si>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</si>
  <si>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</si>
  <si>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</si>
  <si>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</si>
  <si>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</si>
  <si>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</si>
  <si>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</si>
  <si>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</si>
  <si>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</si>
  <si>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</si>
  <si>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</si>
  <si>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</si>
  <si>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</si>
  <si>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</si>
  <si>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</si>
  <si>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</si>
  <si>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</si>
  <si>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</si>
  <si>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</si>
  <si>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</si>
  <si>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</si>
  <si>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</si>
  <si>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</si>
  <si>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</si>
  <si>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</si>
  <si>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</si>
  <si>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</si>
  <si>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</si>
  <si>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</si>
  <si>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</si>
  <si>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</si>
  <si>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</si>
  <si>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</si>
  <si>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</si>
  <si>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</si>
  <si>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</si>
  <si>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</si>
  <si>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</si>
  <si>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</si>
  <si>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</si>
  <si>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</si>
  <si>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</si>
  <si>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</si>
  <si>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</si>
  <si>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</si>
  <si>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</si>
  <si>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</si>
  <si>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</si>
  <si>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</si>
  <si>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</si>
  <si>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</si>
  <si>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</si>
  <si>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</si>
  <si>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</si>
  <si>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</si>
  <si>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</si>
  <si>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</si>
  <si>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</si>
  <si>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</si>
  <si>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</si>
  <si>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</si>
  <si>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</si>
  <si>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</si>
  <si>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</si>
  <si>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</si>
  <si>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</si>
  <si>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</si>
  <si>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</si>
  <si>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</si>
  <si>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</si>
  <si>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</si>
  <si>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</si>
  <si>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</si>
  <si>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</si>
  <si>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</si>
  <si>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</si>
  <si>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</si>
  <si>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</si>
  <si>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</si>
  <si>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</si>
  <si>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</si>
  <si>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</si>
  <si>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</si>
  <si>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</si>
  <si>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</si>
  <si>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</si>
  <si>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</si>
  <si>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</si>
  <si>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</si>
  <si>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</si>
  <si>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</si>
  <si>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</si>
  <si>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</si>
  <si>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</si>
  <si>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</si>
  <si>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</si>
  <si>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</si>
  <si>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</si>
  <si>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</si>
  <si>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</si>
  <si>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</si>
  <si>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</si>
  <si>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</si>
  <si>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</si>
  <si>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</si>
  <si>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</si>
  <si>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</si>
  <si>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</si>
  <si>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</si>
  <si>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</si>
  <si>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</si>
  <si>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</si>
  <si>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</si>
  <si>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</si>
  <si>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</si>
  <si>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</si>
  <si>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</si>
  <si>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</si>
  <si>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</si>
  <si>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</si>
  <si>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</si>
  <si>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</si>
  <si>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</si>
  <si>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</si>
  <si>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</si>
  <si>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</si>
  <si>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</si>
  <si>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</si>
  <si>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</si>
  <si>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</si>
  <si>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</si>
  <si>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</si>
  <si>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</si>
  <si>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</si>
  <si>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</si>
  <si>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</si>
  <si>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</si>
  <si>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</si>
  <si>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</si>
  <si>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</si>
  <si>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</si>
  <si>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</si>
  <si>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</si>
  <si>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</si>
  <si>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</si>
  <si>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</si>
  <si>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</si>
  <si>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</si>
  <si>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</si>
  <si>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</si>
  <si>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</si>
  <si>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</si>
  <si>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</si>
  <si>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</si>
  <si>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</si>
  <si>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</si>
  <si>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</si>
  <si>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</si>
  <si>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</si>
  <si>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</si>
  <si>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</si>
  <si>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</si>
  <si>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</si>
  <si>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</si>
  <si>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</si>
  <si>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</si>
  <si>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</si>
  <si>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</si>
  <si>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</si>
  <si>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</si>
  <si>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</si>
  <si>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</si>
  <si>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</si>
  <si>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</si>
  <si>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</si>
  <si>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</si>
  <si>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</si>
  <si>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</si>
  <si>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</si>
  <si>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</si>
  <si>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</si>
  <si>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</si>
  <si>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</si>
  <si>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</si>
  <si>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</si>
  <si>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</si>
  <si>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</si>
  <si>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</si>
  <si>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</si>
  <si>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</si>
  <si>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</si>
  <si>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</si>
  <si>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</si>
  <si>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</si>
  <si>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</si>
  <si>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</si>
  <si>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</si>
  <si>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</si>
  <si>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</si>
  <si>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</si>
  <si>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</si>
  <si>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</si>
  <si>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</si>
  <si>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</si>
  <si>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</si>
  <si>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</si>
  <si>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</si>
  <si>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</si>
  <si>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</si>
  <si>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</si>
  <si>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</si>
  <si>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</si>
  <si>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</si>
  <si>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</si>
  <si>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</si>
  <si>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</si>
  <si>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</si>
  <si>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</si>
  <si>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</si>
  <si>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</si>
  <si>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</si>
  <si>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</si>
  <si>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</si>
  <si>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</si>
  <si>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</si>
  <si>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</si>
  <si>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</si>
  <si>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</si>
  <si>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</si>
  <si>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</si>
  <si>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</si>
  <si>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</si>
  <si>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</si>
  <si>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</si>
  <si>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</si>
  <si>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</si>
  <si>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</si>
  <si>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</si>
  <si>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</si>
  <si>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</si>
  <si>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</si>
  <si>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</si>
  <si>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</si>
  <si>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</si>
  <si>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</si>
  <si>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</si>
  <si>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</si>
  <si>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</si>
  <si>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</si>
  <si>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</si>
  <si>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</si>
  <si>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</si>
  <si>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</si>
  <si>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</si>
  <si>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</si>
  <si>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</si>
  <si>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</si>
  <si>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</si>
  <si>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</si>
  <si>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</si>
  <si>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</si>
  <si>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</si>
  <si>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</si>
  <si>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</si>
  <si>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</si>
  <si>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</si>
  <si>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</si>
  <si>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</si>
  <si>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</si>
  <si>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</si>
  <si>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</si>
  <si>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</si>
  <si>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</si>
  <si>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</si>
  <si>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</si>
  <si>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</si>
  <si>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</si>
  <si>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</si>
  <si>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</si>
  <si>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</si>
  <si>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</si>
  <si>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</si>
  <si>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</si>
  <si>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</si>
  <si>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</si>
  <si>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</si>
  <si>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</si>
  <si>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</si>
  <si>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</si>
  <si>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</si>
  <si>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</si>
  <si>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</si>
  <si>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</si>
  <si>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</si>
  <si>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</si>
  <si>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</si>
  <si>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</si>
  <si>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</si>
  <si>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</si>
  <si>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</si>
  <si>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</si>
  <si>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</si>
  <si>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</si>
  <si>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</si>
  <si>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</si>
  <si>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</si>
  <si>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</si>
  <si>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</si>
  <si>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</si>
  <si>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</si>
  <si>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</si>
  <si>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</si>
  <si>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</si>
  <si>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</si>
  <si>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</si>
  <si>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</si>
  <si>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</si>
  <si>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</si>
  <si>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</si>
  <si>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</si>
  <si>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</si>
  <si>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</si>
  <si>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</si>
  <si>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</si>
  <si>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</si>
  <si>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</si>
  <si>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</si>
  <si>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</si>
  <si>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</si>
  <si>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</si>
  <si>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</si>
  <si>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</si>
  <si>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</si>
  <si>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</si>
  <si>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</si>
  <si>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</si>
  <si>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</si>
  <si>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</si>
  <si>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</si>
  <si>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</si>
  <si>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</si>
  <si>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</si>
  <si>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</si>
  <si>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</si>
  <si>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</si>
  <si>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</si>
  <si>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</si>
  <si>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</si>
  <si>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</si>
  <si>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</si>
  <si>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</si>
  <si>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</si>
  <si>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</si>
  <si>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</si>
  <si>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</si>
  <si>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</si>
  <si>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</si>
  <si>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</si>
  <si>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</si>
  <si>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</si>
  <si>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</si>
  <si>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</si>
  <si>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</si>
  <si>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</si>
  <si>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</si>
  <si>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</si>
  <si>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</si>
  <si>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</si>
  <si>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</si>
  <si>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</si>
  <si>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</si>
  <si>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</si>
  <si>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</si>
  <si>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</si>
  <si>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</si>
  <si>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</si>
  <si>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</si>
  <si>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</si>
  <si>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</si>
  <si>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</si>
  <si>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</si>
  <si>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</si>
  <si>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</si>
  <si>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</si>
  <si>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</si>
  <si>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</si>
  <si>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</si>
  <si>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</si>
  <si>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</si>
  <si>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</si>
  <si>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</si>
  <si>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</si>
  <si>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</si>
  <si>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</si>
  <si>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</si>
  <si>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</si>
  <si>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</si>
  <si>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</si>
  <si>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</si>
  <si>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</si>
  <si>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</si>
  <si>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</si>
  <si>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</si>
  <si>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</si>
  <si>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</si>
  <si>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</si>
  <si>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</si>
  <si>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</si>
  <si>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</si>
  <si>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</si>
  <si>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</si>
  <si>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</si>
  <si>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</si>
  <si>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</si>
  <si>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</si>
  <si>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</si>
  <si>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</si>
  <si>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</si>
  <si>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</si>
  <si>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</si>
  <si>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</si>
  <si>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</si>
  <si>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</si>
  <si>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</si>
  <si>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</si>
  <si>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</si>
  <si>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</si>
  <si>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</si>
  <si>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</si>
  <si>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</si>
  <si>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</si>
  <si>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</si>
  <si>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</si>
  <si>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</si>
  <si>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</si>
  <si>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</si>
  <si>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</si>
  <si>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</si>
  <si>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</si>
  <si>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</si>
  <si>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</si>
  <si>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</si>
  <si>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</si>
  <si>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</si>
  <si>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</si>
  <si>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</si>
  <si>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</si>
  <si>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</si>
  <si>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</si>
  <si>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</si>
  <si>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</si>
  <si>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</si>
  <si>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</si>
  <si>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</si>
  <si>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</si>
  <si>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</si>
  <si>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</si>
  <si>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</si>
  <si>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</si>
  <si>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</si>
  <si>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</si>
  <si>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</si>
  <si>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</si>
  <si>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</si>
  <si>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</si>
  <si>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</si>
  <si>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</si>
  <si>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</si>
  <si>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</si>
  <si>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</si>
  <si>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</si>
  <si>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</si>
  <si>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</si>
  <si>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</si>
  <si>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</si>
  <si>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</si>
  <si>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</si>
  <si>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</si>
  <si>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</si>
  <si>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</si>
  <si>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</si>
  <si>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</si>
  <si>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</si>
  <si>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</si>
  <si>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</si>
  <si>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</si>
  <si>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</si>
  <si>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</si>
  <si>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</si>
  <si>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</si>
  <si>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</si>
  <si>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</si>
  <si>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</si>
  <si>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</si>
  <si>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</si>
  <si>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</si>
  <si>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</si>
  <si>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</si>
  <si>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</si>
  <si>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</si>
  <si>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</si>
  <si>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</si>
  <si>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</si>
  <si>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</si>
  <si>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</si>
  <si>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</si>
  <si>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</si>
  <si>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</si>
  <si>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</si>
  <si>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</si>
  <si>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</si>
  <si>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</si>
  <si>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</si>
  <si>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</si>
  <si>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</si>
  <si>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</si>
  <si>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</si>
  <si>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</si>
  <si>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</si>
  <si>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</si>
  <si>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</si>
  <si>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</si>
  <si>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</si>
  <si>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</si>
  <si>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</si>
  <si>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</si>
  <si>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</si>
  <si>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</si>
  <si>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</si>
  <si>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</si>
  <si>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</si>
  <si>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</si>
  <si>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</si>
  <si>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</si>
  <si>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</si>
  <si>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</si>
  <si>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</si>
  <si>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</si>
  <si>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</si>
  <si>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</si>
  <si>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</si>
  <si>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</si>
  <si>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</si>
  <si>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</si>
  <si>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</si>
  <si>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</si>
  <si>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</si>
  <si>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</si>
  <si>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</si>
  <si>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</si>
  <si>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</si>
  <si>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</si>
  <si>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</si>
  <si>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</si>
  <si>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</si>
  <si>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</si>
  <si>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</si>
  <si>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</si>
  <si>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</si>
  <si>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</si>
  <si>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</si>
  <si>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</si>
  <si>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</si>
  <si>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</si>
  <si>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</si>
  <si>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</si>
  <si>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</si>
  <si>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</si>
  <si>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</si>
  <si>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</si>
  <si>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</si>
  <si>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</si>
  <si>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</si>
  <si>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</si>
  <si>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</si>
  <si>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</si>
  <si>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</si>
  <si>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</si>
  <si>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</si>
  <si>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</si>
  <si>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</si>
  <si>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</si>
  <si>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</si>
  <si>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</si>
  <si>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</si>
  <si>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</si>
  <si>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</si>
  <si>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</si>
  <si>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</si>
  <si>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</si>
  <si>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</si>
  <si>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</si>
  <si>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</si>
  <si>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</si>
  <si>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</si>
  <si>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</si>
  <si>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</si>
  <si>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</si>
  <si>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</si>
  <si>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</si>
  <si>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</si>
  <si>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</si>
  <si>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</si>
  <si>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</si>
  <si>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</si>
  <si>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</si>
  <si>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</si>
  <si>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</si>
  <si>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</si>
  <si>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</si>
  <si>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</si>
  <si>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</si>
  <si>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</si>
  <si>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</si>
  <si>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</si>
  <si>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</si>
  <si>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</si>
  <si>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</si>
  <si>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</si>
  <si>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</si>
  <si>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</si>
  <si>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</si>
  <si>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</si>
  <si>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</si>
  <si>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</si>
  <si>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</si>
  <si>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</si>
  <si>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</si>
  <si>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</si>
  <si>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</si>
  <si>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</si>
  <si>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</si>
  <si>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</si>
  <si>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</si>
  <si>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</si>
  <si>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</si>
  <si>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</si>
  <si>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</si>
  <si>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</si>
  <si>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</si>
  <si>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</si>
  <si>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</si>
  <si>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</si>
  <si>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</si>
  <si>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</si>
  <si>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</si>
  <si>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</si>
  <si>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</si>
  <si>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</si>
  <si>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</si>
  <si>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</si>
  <si>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</si>
  <si>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</si>
  <si>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</si>
  <si>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</si>
  <si>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</si>
  <si>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</si>
  <si>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</si>
  <si>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</si>
  <si>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</si>
  <si>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</si>
  <si>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</si>
  <si>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</si>
  <si>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</si>
  <si>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</si>
  <si>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</si>
  <si>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</si>
  <si>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</si>
  <si>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</si>
  <si>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</si>
  <si>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</si>
  <si>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</si>
  <si>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</si>
  <si>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</si>
  <si>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</si>
  <si>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</si>
  <si>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</si>
  <si>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</si>
  <si>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</si>
  <si>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</si>
  <si>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</si>
  <si>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</si>
  <si>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</si>
  <si>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</si>
  <si>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</si>
  <si>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</si>
  <si>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</si>
  <si>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</si>
  <si>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</si>
  <si>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</si>
  <si>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</si>
  <si>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</si>
  <si>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</si>
  <si>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</si>
  <si>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</si>
  <si>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</si>
  <si>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</si>
  <si>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</si>
  <si>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</si>
  <si>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</si>
  <si>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</si>
  <si>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</si>
  <si>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</si>
  <si>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</si>
  <si>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</si>
  <si>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</si>
  <si>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</si>
  <si>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</si>
  <si>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</si>
  <si>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</si>
  <si>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</si>
  <si>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</si>
  <si>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</si>
  <si>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</si>
  <si>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</si>
  <si>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</si>
  <si>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</si>
  <si>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</si>
  <si>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</si>
  <si>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</si>
  <si>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</si>
  <si>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</si>
  <si>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</si>
  <si>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</si>
  <si>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</si>
  <si>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</si>
  <si>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</si>
  <si>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</si>
  <si>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</si>
  <si>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</si>
  <si>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</si>
  <si>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</si>
  <si>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</si>
  <si>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</si>
  <si>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</si>
  <si>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</si>
  <si>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</si>
  <si>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</si>
  <si>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</si>
  <si>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</si>
  <si>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</si>
  <si>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</si>
  <si>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</si>
  <si>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</si>
  <si>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</si>
  <si>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</si>
  <si>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</si>
  <si>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</si>
  <si>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</si>
  <si>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</si>
  <si>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</si>
  <si>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</si>
  <si>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</si>
  <si>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</si>
  <si>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</si>
  <si>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</si>
  <si>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</si>
  <si>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</si>
  <si>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</si>
  <si>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</si>
  <si>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</si>
  <si>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</si>
  <si>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</si>
  <si>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</si>
  <si>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</si>
  <si>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</si>
  <si>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</si>
  <si>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</si>
  <si>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</si>
  <si>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</si>
  <si>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</si>
  <si>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</si>
  <si>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</si>
  <si>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</si>
  <si>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</si>
  <si>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</si>
  <si>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</si>
  <si>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</si>
  <si>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</si>
  <si>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</si>
  <si>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</si>
  <si>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</si>
  <si>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</si>
  <si>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</si>
  <si>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</si>
  <si>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</si>
  <si>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</si>
  <si>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</si>
  <si>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</si>
  <si>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</si>
  <si>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</si>
  <si>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</si>
  <si>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</si>
  <si>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</si>
  <si>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</si>
  <si>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</si>
  <si>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</si>
  <si>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</si>
  <si>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</si>
  <si>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</si>
  <si>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</si>
  <si>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</si>
  <si>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</si>
  <si>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</si>
  <si>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</si>
  <si>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</si>
  <si>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</si>
  <si>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</si>
  <si>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</si>
  <si>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</si>
  <si>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</si>
  <si>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</si>
  <si>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</si>
  <si>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</si>
  <si>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</si>
  <si>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</si>
  <si>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</si>
  <si>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</si>
  <si>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</si>
  <si>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</si>
  <si>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</si>
  <si>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</si>
  <si>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</si>
  <si>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</si>
  <si>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</si>
  <si>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</si>
  <si>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</si>
  <si>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</si>
  <si>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</si>
  <si>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</si>
  <si>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</si>
  <si>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</si>
  <si>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</si>
  <si>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</si>
  <si>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</si>
  <si>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</si>
  <si>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</si>
  <si>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</si>
  <si>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</si>
  <si>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</si>
  <si>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</si>
  <si>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</si>
  <si>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</si>
  <si>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</si>
  <si>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</si>
  <si>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</si>
  <si>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</si>
  <si>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</si>
  <si>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</si>
  <si>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</si>
  <si>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</si>
  <si>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</si>
  <si>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</si>
  <si>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</si>
  <si>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</si>
  <si>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</si>
  <si>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</si>
  <si>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</si>
  <si>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</si>
  <si>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</si>
  <si>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</si>
  <si>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</si>
  <si>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</si>
  <si>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</si>
  <si>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</si>
  <si>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</si>
  <si>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</si>
  <si>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</si>
  <si>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</si>
  <si>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</si>
  <si>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</si>
  <si>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</si>
  <si>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</si>
  <si>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</si>
  <si>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</si>
  <si>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</si>
  <si>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</si>
  <si>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</si>
  <si>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</si>
  <si>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</si>
  <si>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</si>
  <si>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</si>
  <si>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</si>
  <si>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</si>
  <si>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</si>
  <si>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</si>
  <si>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</si>
  <si>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</si>
  <si>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</si>
  <si>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</si>
  <si>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</si>
  <si>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</si>
  <si>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</si>
  <si>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</si>
  <si>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</si>
  <si>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</si>
  <si>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</si>
  <si>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</si>
  <si>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</si>
  <si>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</si>
  <si>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</si>
  <si>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</si>
  <si>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</si>
  <si>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</si>
  <si>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</si>
  <si>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</si>
  <si>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</si>
  <si>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</si>
  <si>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</si>
  <si>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</si>
  <si>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</si>
  <si>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</si>
  <si>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</si>
  <si>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</si>
  <si>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</si>
  <si>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</si>
  <si>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</si>
  <si>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</si>
  <si>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</si>
  <si>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</si>
  <si>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</si>
  <si>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</si>
  <si>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</si>
  <si>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</si>
  <si>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</si>
  <si>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</si>
  <si>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</si>
  <si>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</si>
  <si>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</si>
  <si>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</si>
  <si>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</si>
  <si>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</si>
  <si>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</si>
  <si>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</si>
  <si>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</si>
  <si>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</si>
  <si>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PCM-20251130-00001162</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</si>
  <si>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</si>
  <si>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</si>
  <si>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</si>
  <si>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</si>
  <si>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</si>
  <si>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</si>
  <si>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</si>
  <si>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</si>
  <si>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</si>
  <si>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</si>
  <si>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</si>
  <si>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</si>
  <si>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</si>
  <si>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</si>
  <si>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</si>
  <si>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</si>
  <si>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</si>
  <si>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</si>
  <si>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</si>
  <si>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</si>
  <si>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</si>
  <si>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</si>
  <si>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</si>
  <si>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</si>
  <si>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</si>
  <si>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</si>
  <si>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</si>
  <si>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</si>
  <si>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</si>
  <si>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</si>
  <si>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</si>
  <si>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</si>
  <si>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</si>
  <si>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</si>
  <si>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</si>
  <si>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</si>
  <si>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</si>
  <si>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</si>
  <si>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</si>
  <si>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</si>
  <si>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</si>
  <si>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</si>
  <si>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</si>
  <si>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</si>
  <si>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</si>
  <si>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</si>
  <si>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</si>
  <si>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</si>
  <si>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</si>
  <si>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</si>
  <si>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</si>
  <si>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</si>
  <si>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</si>
  <si>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</si>
  <si>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</si>
  <si>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</si>
  <si>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</si>
  <si>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</si>
  <si>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</si>
  <si>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</si>
  <si>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</si>
  <si>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</si>
  <si>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</si>
  <si>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</si>
  <si>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</si>
  <si>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</si>
  <si>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</si>
  <si>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</si>
  <si>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</si>
  <si>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</si>
  <si>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</si>
  <si>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</si>
  <si>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</si>
  <si>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</si>
  <si>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</si>
  <si>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</si>
  <si>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</si>
  <si>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</si>
  <si>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</si>
  <si>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</si>
  <si>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</si>
  <si>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</si>
  <si>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</si>
  <si>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</si>
  <si>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</si>
  <si>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</si>
  <si>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</si>
  <si>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PCM-20251130-00001024</t>
  </si>
  <si>
    <t>fire in TE cables inside the monopole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</si>
  <si>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</si>
  <si>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</si>
  <si>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</si>
  <si>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</si>
  <si>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</si>
  <si>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</si>
  <si>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</si>
  <si>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</si>
  <si>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</si>
  <si>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</si>
  <si>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PCM-20251130-00000927</t>
  </si>
  <si>
    <t>Sceco NA and sceco team replacing main transformer, roads closed and sceco meter not accessible by car, site located in main road and can't connect PG</t>
  </si>
  <si>
    <t>TT-20251130-01237</t>
  </si>
  <si>
    <t>team on the way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</si>
</sst>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0" totalsRowShown="0" headerRowDxfId="172" dataDxfId="171" headerRowBorderDxfId="169" tableBorderDxfId="170" totalsRowBorderDxfId="168">
  <autoFilter ref="A1:L2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1" totalsRowShown="0" headerRowDxfId="155" dataDxfId="154" headerRowBorderDxfId="152" tableBorderDxfId="153" totalsRowBorderDxfId="151">
  <autoFilter ref="A1:CJ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6" dataDxfId="45" headerRowBorderDxfId="43" tableBorderDxfId="44" totalsRowBorderDxfId="42">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7" totalsRowShown="0" headerRowDxfId="29" dataDxfId="28" headerRowBorderDxfId="26" tableBorderDxfId="27">
  <autoFilter ref="A1:L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3" totalsRowShown="0" headerRowDxfId="13" tableBorderDxfId="12">
  <autoFilter ref="A1:L48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328.75237476851908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75" t="s">
        <v>12584</v>
      </c>
      <c r="E3" s="127" t="s">
        <v>39106</v>
      </c>
      <c r="F3" s="126">
        <v>45991.691145833334</v>
      </c>
      <c r="G3" s="125">
        <f ca="1">IFERROR(NOW()-F3,"-")</f>
        <v>9.654861110902857E-3</v>
      </c>
      <c r="H3" s="126">
        <v>45991.686284722222</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45991.700800694445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45991.700800694445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45991.700800694445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45991.700800694445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45991.700800694445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45991.700800694445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45991.700800694445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45991.700800694445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45991.700800694445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45991.700800694445</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45991.700800694445</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45991.700800694445</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45991.700800694445</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45991.700800694445</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45991.700800694445</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45991.700800694445</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45991.700800694445</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45991.700800694445</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45991.700800694445</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45991.700800694445</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45991.700800694445</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45991.700800694445</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45991.700800694445</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45991.700800694445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45991.700800694445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45991.700800694445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45991.700800694445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45991.700800694445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45991.700800694445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45991.700800694445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45991.700800694445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45991.700800694445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45991.700800694445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45991.700800694445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45991.700800694445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45991.700800694445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45991.700800694445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45991.700800694445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45991.700800694445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45991.700800694445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45991.700800694445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45991.700800694445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45991.700800694445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45991.700800694445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45991.700800694445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45991.700800694445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45991.700800694445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45991.700800694445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45991.700800694445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45991.700800694445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45991.700800694445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45991.700800694445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45991.700800694445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45991.700800694445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45991.700800694445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45991.700800694445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45991.700800694445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45991.700800694445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45991.700800694445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45991.700800694445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45991.700800694445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45991.700800694445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45991.700800694445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45991.700800694445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45991.700800694445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45991.700800694445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45991.700800694445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45991.700800694445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45991.700800694445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45991.700800694445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45991.700800694445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45991.700800694445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45991.700800694445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45991.700800694445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45991.700800694445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45991.700800694445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45991.700800694445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45991.700800694445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45991.700800694445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45991.700800694445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45991.700800694445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45991.700800694445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45991.700800694445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45991.700800694445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45991.700800694445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45991.700800694445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45991.700800694445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45991.700800694445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45991.700800694445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45991.700800694445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45991.700800694445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45991.700800694445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45991.700800694445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45991.700800694445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45991.700800694445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45991.700800694445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45991.700800694445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45991.700800694445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45991.700800694445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45991.700800694445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45991.700800694445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45991.700800694445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45991.700800694445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45991.700800694445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45991.700800694445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45991.700800694445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45991.700800694445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45991.700800694445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45991.700800694445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45991.700800694445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45991.700800694445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45991.700800694445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45991.700800694445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45991.700800694445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45991.700800694445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45991.700800694445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45991.700800694445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45991.700800694445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45991.700800694445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45991.700800694445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45991.700800694445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45991.700800694445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45991.700800694445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45991.700800694445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45991.700800694445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45991.700800694445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45991.700800694445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45991.700800694445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45991.700800694445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45991.700800694445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45991.700800694445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45991.700800694445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45991.700800694445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45991.700800694445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45991.700800694445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45991.700800694445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45991.700800694445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45991.700800694445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45991.700800694445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45991.700800694445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45991.700800694445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45991.700800694445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45991.700800694445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45991.700800694445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45991.700800694445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45991.700800694445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45991.700800694445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45991.700800694445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45991.700800694445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45991.700800694445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45991.700800694445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45991.700800694445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45991.700800694445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45991.700800694445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45991.700800694445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45991.700800694445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45991.700800694445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45991.700800694445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45991.700800694445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45991.700800694445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45991.700800694445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45991.700800694445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45991.700800694445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45991.700800694445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45991.700800694445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45991.700800694445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45991.700800694445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45991.700800694445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45991.700800694445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45991.700800694445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45991.700800694445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45991.700800694445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45991.700800694445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45991.700800694445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45991.700800694445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45991.700800694445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45991.700800694445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45991.700800694445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45991.700800694445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45991.700800694445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45991.700800694445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45991.700800694445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45991.700800694445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45991.700800694445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45991.700800694445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45991.700800694445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45991.700800694445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45991.700800694445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45991.700800694445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45991.700800694445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45991.700800694445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45991.700800694445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45991.700800694445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45991.700800694445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45991.700800694445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45991.700800694445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45991.700800694445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45991.700800694445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45991.700800694445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45991.700800694445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45991.700800694445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45991.700800694445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45991.700800694445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45991.700800694445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45991.700800694445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45991.700800694445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45991.700800694445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45991.700800694445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45991.700800694445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45991.700800694445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45991.700800694445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45991.700800694445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45991.700800694445</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45991.700800694445</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45991.700800694445</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45991.700800694445</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45991.700800694445</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45991.700800694445</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45991.700800694445</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45991.700800694445</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45991.700800694445</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45991.700800694445</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45991.700800694445</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45991.700800694445</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45991.700800694445</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45991.700800694445</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45991.700800694445</v>
      </c>
      <c r="H230" s="126"/>
      <c r="I230" s="128" t="str">
        <f>IFERROR(VLOOKUP(D230,DB!A:F,6,0),"")</f>
        <v/>
      </c>
      <c r="J230" s="128" t="str">
        <f>IFERROR(VLOOKUP(D230,DB!A:G,7,0),"")</f>
        <v/>
      </c>
      <c r="K230" s="124"/>
      <c r="L230" s="123" t="str">
        <f>IFERROR(VLOOKUP(D230,DB!A:I,9,0),"")</f>
        <v/>
      </c>
    </row>
  </sheetData>
  <customSheetViews>
    <customSheetView guid="{F6042A99-DD27-4453-835D-0834D95730CC}" filter="1" showAutoFilter="1">
      <pageMargins left="0" right="0" top="0" bottom="0" header="0" footer="0"/>
      <autoFilter ref="B1:M1" xr:uid="{57344EB8-91C7-4AF6-896A-DF8DE2787EA7}"/>
    </customSheetView>
  </customSheetViews>
  <dataValidations count="2">
    <dataValidation allowBlank="1" showInputMessage="1" showErrorMessage="1" sqref="E1" xr:uid="{5DBA255D-CDD9-49FB-AD3C-AF70AB4EE696}"/>
    <dataValidation type="list" allowBlank="1" showInputMessage="1" showErrorMessage="1" sqref="E2:E2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1"/>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166.70096273148374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7.3133817129637464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45991.700800694445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45991.700800694445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45991.700800694445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45991.700800694445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45991.700800694445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45991.700800694445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45991.700800694445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45991.700800694445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45991.700800694445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45991.700800694445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45991.700800694445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45991.700800694445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45991.700800694445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45991.700800694445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45991.700800694445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45991.700800694445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45991.700800694445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45991.700800694445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45991.700800694445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45991.700800694445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45991.700800694445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45991.700800694445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45991.700800694445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45991.700800694445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45991.700800694445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45991.700800694445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45991.700800694445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45991.700800694445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45991.700800694445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45991.700800694445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45991.700800694445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45991.700800694445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45991.700800694445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45991.700800694445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45991.700800694445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45991.700800694445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45991.700800694445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45991.700800694445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45991.700800694445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45991.700800694445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45991.700800694445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45991.700800694445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45991.700800694445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45991.700800694445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45991.700800694445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45991.700800694445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45991.700800694445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45991.700800694445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45991.700800694445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45991.700800694445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45991.700800694445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45991.700800694445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45991.700800694445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45991.700800694445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45991.700800694445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45991.700800694445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45991.700800694445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45991.700800694445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45991.700800694445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45991.700800694445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45991.700800694445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45991.700800694445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45991.700800694445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45991.700800694445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45991.700800694445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45991.700800694445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45991.700800694445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45991.700800694445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45991.700800694445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45991.700800694445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45991.700800694445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45991.700800694445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45991.700800694445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45991.700800694445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45991.700800694445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45991.700800694445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45991.700800694445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45991.700800694445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45991.700800694445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45991.700800694445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45991.700800694445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45991.700800694445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45991.700800694445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45991.700800694445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45991.700800694445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45991.700800694445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45991.700800694445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45991.700800694445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45991.700800694445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45991.700800694445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45991.700800694445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45991.700800694445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45991.700800694445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45991.700800694445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45991.700800694445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45991.700800694445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45991.700800694445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45991.700800694445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45991.700800694445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45991.700800694445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45991.700800694445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45991.700800694445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45991.700800694445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45991.700800694445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45991.700800694445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45991.700800694445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45991.700800694445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45991.700800694445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45991.700800694445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45991.700800694445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45991.700800694445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45991.700800694445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45991.700800694445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45991.700800694445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45991.700800694445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45991.700800694445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45991.700800694445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45991.700800694445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45991.700800694445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45991.700800694445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45991.700800694445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45991.700800694445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45991.700800694445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45991.700800694445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45991.700800694445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45991.700800694445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45991.700800694445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45991.700800694445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45991.700800694445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45991.700800694445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45991.700800694445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45991.700800694445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45991.700800694445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45991.700800694445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45991.700800694445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45991.700800694445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45991.700800694445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45991.700800694445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45991.700800694445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45991.700800694445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45991.700800694445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45991.700800694445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45991.700800694445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45991.700800694445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45991.700800694445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45991.700800694445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45991.700800694445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45991.700800694445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45991.700800694445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45991.700800694445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45991.700800694445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45991.700800694445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45991.700800694445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45991.700800694445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45991.700800694445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45991.700800694445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45991.700800694445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45991.700800694445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45991.700800694445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45991.700800694445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45991.700800694445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45991.700800694445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45991.700800694445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45991.700800694445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45991.700800694445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45991.700800694445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45991.700800694445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45991.700800694445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45991.700800694445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45991.700800694445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45991.700800694445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45991.700800694445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45991.700800694445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45991.700800694445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45991.700800694445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45991.700800694445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45991.700800694445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45991.700800694445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45991.700800694445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45991.700800694445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45991.700800694445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45991.700800694445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45991.700800694445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45991.700800694445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45991.700800694445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45991.700800694445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45991.700800694445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45991.700800694445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45991.700800694445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45991.700800694445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45991.700800694445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45991.700800694445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45991.700800694445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45991.700800694445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45991.700800694445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45991.700800694445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45991.700800694445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45991.700800694445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45991.700800694445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45991.700800694445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45991.700800694445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45991.700800694445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45991.700800694445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45991.700800694445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45991.700800694445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45991.700800694445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45991.700800694445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45991.700800694445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45991.700800694445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45991.700800694445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45991.700800694445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45991.700800694445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45991.700800694445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45991.700800694445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45991.700800694445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45991.700800694445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45991.700800694445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45991.700800694445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45991.700800694445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45991.700800694445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45991.700800694445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45991.700800694445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45991.700800694445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45991.700800694445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45991.700800694445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45991.700800694445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45991.700800694445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45991.700800694445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45991.700800694445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45991.700800694445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45991.700800694445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45991.700800694445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45991.700800694445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45991.700800694445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45991.700800694445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45991.700800694445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45991.700800694445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45991.700800694445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45991.700800694445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45991.700800694445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45991.700800694445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45991.700800694445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45991.700800694445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45991.700800694445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45991.700800694445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45991.700800694445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45991.700800694445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45991.700800694445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45991.700800694445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45991.700800694445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45991.700800694445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45991.700800694445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45991.700800694445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45991.700800694445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45991.700800694445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45991.700800694445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45991.700800694445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45991.700800694445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45991.700800694445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45991.700800694445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45991.700800694445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45991.700800694445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45991.700800694445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45991.700800694445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45991.700800694445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45991.700800694445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45991.700800694445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45991.700800694445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45991.700800694445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45991.700800694445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45991.700800694445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45991.700800694445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45991.700800694445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45991.700800694445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45991.700800694445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45991.700800694445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45991.700800694445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45991.700800694445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45991.700800694445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45991.700800694445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45991.700800694445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45991.700800694445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45991.700800694445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45991.700800694445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45991.700800694445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45991.700800694445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45991.700800694445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45991.700800694445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45991.700800694445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45991.700800694445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45991.700800694445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45991.700800694445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45991.700800694445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45991.700800694445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45991.700800694445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45991.700800694445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45991.700800694445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45991.700800694445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45991.700800694445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45991.700800694445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45991.700800694445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45991.700800694445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45991.700800694445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45991.700800694445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45991.700800694445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45991.700800694445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45991.700800694445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45991.700800694445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45991.700800694445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45991.700800694445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45991.700800694445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45991.700800694445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45991.700800694445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45991.700800694445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45991.700800694445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45991.700800694445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45991.700800694445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45991.700800694445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45991.700800694445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45991.700800694445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45991.700800694445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45991.700800694445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45991.700800694445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45991.700800694445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45991.700800694445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45991.700800694445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45991.700800694445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45991.700800694445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45991.700800694445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45991.700800694445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45991.700800694445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45991.700800694445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45991.700800694445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45991.700800694445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45991.700800694445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45991.700800694445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45991.700800694445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45991.700800694445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45991.700800694445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45991.700800694445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45991.700800694445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45991.700800694445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45991.700800694445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45991.700800694445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45991.700800694445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45991.700800694445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45991.700800694445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45991.700800694445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45991.700800694445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45991.700800694445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45991.700800694445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45991.700800694445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45991.700800694445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45991.700800694445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45991.700800694445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45991.700800694445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45991.700800694445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45991.700800694445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45991.700800694445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45991.700800694445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45991.700800694445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45991.700800694445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45991.700800694445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45991.700800694445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45991.700800694445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45991.700800694445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45991.700800694445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45991.700800694445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45991.700800694445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45991.700800694445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45991.700800694445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45991.700800694445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45991.700800694445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45991.700800694445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45991.700800694445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45991.700800694445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45991.700800694445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45991.700800694445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45991.700800694445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45991.700800694445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45991.700800694445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45991.700800694445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45991.700800694445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45991.700800694445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45991.700800694445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45991.700800694445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45991.700800694445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45991.700800694445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45991.700800694445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45991.700800694445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45991.700800694445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45991.700800694445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45991.700800694445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45991.700800694445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45991.700800694445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45991.700800694445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45991.700800694445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45991.700800694445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45991.700800694445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45991.700800694445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45991.700800694445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45991.700800694445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45991.700800694445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45991.700800694445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45991.700800694445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45991.700800694445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45991.700800694445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45991.700800694445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45991.700800694445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45991.700800694445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45991.700800694445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45991.700800694445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45991.700800694445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45991.700800694445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45991.700800694445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45991.700800694445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45991.700800694445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45991.700800694445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45991.700800694445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45991.700800694445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45991.700800694445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45991.700800694445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45991.700800694445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45991.700800694445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45991.700800694445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45991.700800694445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45991.700800694445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45991.700800694445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45991.700800694445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45991.700800694445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45991.700800694445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45991.700800694445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45991.700800694445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45991.700800694445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45991.700800694445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45991.700800694445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45991.700800694445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45991.700800694445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45991.700800694445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45991.700800694445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45991.700800694445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45991.700800694445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45991.700800694445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45991.700800694445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45991.700800694445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45991.700800694445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45991.700800694445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45991.700800694445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45991.700800694445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45991.700800694445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45991.700800694445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45991.700800694445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45991.700800694445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45991.700800694445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45991.700800694445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45991.700800694445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45991.700800694445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45991.700800694445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45991.700800694445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45991.700800694445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45991.700800694445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45991.700800694445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45991.700800694445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45991.700800694445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45991.700800694445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45991.700800694445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45991.700800694445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45991.700800694445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45991.700800694445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45991.700800694445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45991.700800694445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45991.700800694445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45991.700800694445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45991.700800694445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45991.700800694445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45991.700800694445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45991.700800694445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45991.700800694445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45991.700800694445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45991.700800694445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45991.700800694445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45991.700800694445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45991.700800694445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45991.700800694445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45991.700800694445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45991.700800694445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45991.700800694445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45991.700800810184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45991.700800810184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45991.700800810184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45991.700800810184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45991.700800810184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45991.700800810184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45991.700800810184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45991.700800810184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45991.700800810184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45991.700800810184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45991.700800810184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45991.700800810184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45991.700800810184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45991.700800810184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45991.700800810184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45991.700800810184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45991.700800810184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45991.700800810184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45991.700800810184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45991.700800810184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45991.700800810184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45991.700800810184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45991.700800810184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45991.700800810184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45991.700800810184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45991.700800810184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45991.700800810184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45991.700800810184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45991.700800810184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45991.700800810184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45991.700800810184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45991.700800810184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45991.700800810184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45991.700800810184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45991.700800810184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45991.700800810184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45991.700800810184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45991.700800810184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45991.700800810184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45991.700800810184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45991.700800810184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45991.700800810184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45991.700800810184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45991.700800810184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45991.700800810184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45991.700800810184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45991.700800810184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45991.700800810184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45991.700800810184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45991.700800810184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45991.700800810184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45991.700800810184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45991.700800810184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45991.700800810184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45991.700800810184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45991.700800810184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45991.700800810184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45991.700800810184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45991.700800810184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45991.700800810184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45991.700800810184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45991.700800810184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45991.700800810184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45991.700800810184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45991.700800810184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45991.700800810184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45991.700800810184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45991.700800810184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45991.700800810184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45991.700800810184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45991.700800810184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45991.700800810184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45991.700800810184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45991.700800810184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45991.700800810184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45991.700800810184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45991.700800810184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45991.700800810184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45991.700800810184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45991.700800810184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45991.700800810184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45991.700800810184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45991.700800810184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45991.700800810184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45991.700800810184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45991.700800810184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45991.700800810184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45991.700800810184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45991.700800810184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45991.700800810184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45991.700800810184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45991.700800810184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45991.700800810184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45991.700800810184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45991.700800810184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45991.700800810184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45991.700800810184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45991.700800810184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45991.700800810184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45991.700800810184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45991.700800810184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45991.700800810184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45991.700800810184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45991.700800810184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45991.700800810184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45991.700800810184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45991.700800810184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45991.700800810184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45991.700800810184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45991.700800810184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45991.700800810184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45991.700800810184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45991.700800810184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45991.700800810184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45991.700800810184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45991.700800810184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45991.700800810184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45991.700800810184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45991.700800810184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45991.700800810184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45991.700800810184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45991.700800810184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45991.700800810184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45991.700800810184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45991.700800810184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45991.700800810184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45991.700800810184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45991.700800810184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45991.700800810184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45991.700800810184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45991.700800810184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45991.700800810184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45991.700800810184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45991.700800810184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45991.700800810184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45991.700800810184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45991.700800810184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45991.700800810184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45991.700800810184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45991.700800810184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45991.700800810184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45991.700800810184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45991.700800810184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45991.700800810184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45991.700800810184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45991.700800810184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45991.700800810184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45991.700800810184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45991.700800810184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45991.700800810184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45991.700800810184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45991.700800810184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45991.700800810184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45991.700800810184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45991.700800810184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45991.700800810184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45991.700800810184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45991.700800810184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45991.700800810184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45991.700800810184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45991.700800810184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45991.700800810184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45991.700800810184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45991.700800810184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45991.700800810184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45991.700800810184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45991.700800810184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45991.700800810184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45991.700800810184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45991.700800810184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45991.700800810184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45991.700800810184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45991.700800810184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45991.700800810184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45991.700800810184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45991.700800810184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45991.700800810184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45991.700800810184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45991.700800810184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45991.700800810184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45991.700800810184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45991.700800810184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45991.700800810184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45991.700800810184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45991.700800810184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45991.700800810184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45991.700800810184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45991.700800810184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45991.700800810184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45991.700800810184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45991.700800810184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45991.700800810184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45991.700800810184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45991.700800810184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45991.700800810184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45991.700800810184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45991.700800810184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45991.700800810184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45991.700800810184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45991.700800810184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45991.700800810184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45991.700800810184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45991.700800810184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45991.700800810184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45991.700800810184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45991.700800810184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45991.700800810184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45991.700800810184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45991.700800810184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45991.700800810184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45991.700800810184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45991.700800810184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45991.700800810184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45991.700800810184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45991.700800810184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45991.700800810184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45991.700800810184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45991.700800810184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45991.700800810184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45991.700800810184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45991.700800810184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45991.700800810184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45991.700800810184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45991.700800810184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45991.700800810184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45991.700800810184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45991.700800810184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45991.700800810184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45991.700800810184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45991.700800810184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45991.700800810184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45991.700800810184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45991.700800810184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45991.700800810184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45991.700800810184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45991.700800810184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45991.700800810184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45991.700800810184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45991.700800810184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45991.700800810184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45991.700800810184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45991.700800810184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45991.700800810184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45991.700800810184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45991.700800810184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45991.700800810184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45991.700800810184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45991.700800810184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45991.700800810184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45991.700800810184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45991.700800810184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45991.700800810184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45991.700800810184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45991.700800810184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45991.700800810184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45991.700800810184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45991.700800810184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45991.700800810184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45991.700800810184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45991.700800810184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45991.700800810184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45991.700800810184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45991.700800810184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45991.700800810184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45991.700800810184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45991.700800810184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45991.700800810184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45991.700800810184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45991.700800810184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45991.700800810184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45991.700800810184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45991.700800810184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45991.700800810184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45991.700800810184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45991.700800810184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45991.700800810184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45991.700800810184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45991.700800810184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45991.700800810184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45991.700800810184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45991.700800810184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45991.700800810184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45991.700800810184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45991.700800810184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45991.700800810184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45991.700800810184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45991.700800810184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45991.700800810184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45991.700800810184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45991.700800810184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45991.700800810184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45991.700800810184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45991.700800810184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45991.700800810184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45991.700800810184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45991.700800810184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45991.700800810184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45991.700800810184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45991.700800810184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45991.700800810184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45991.700800810184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45991.700800810184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45991.700800810184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45991.700800810184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45991.700800810184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45991.700800810184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45991.700800810184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45991.700800810184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45991.700800810184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45991.700800810184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45991.700800810184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45991.700800810184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45991.700800810184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45991.700800810184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45991.700800810184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45991.700800810184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45991.700800810184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45991.700800810184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45991.700800810184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45991.700800810184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45991.700800810184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45991.700800810184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45991.700800810184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45991.700800810184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45991.700800810184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45991.700800810184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45991.700800810184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45991.700800810184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45991.700800810184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45991.700800810184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45991.700800810184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45991.700800810184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45991.700800810184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45991.700800810184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45991.700800810184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45991.700800810184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45991.700800810184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45991.700800810184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45991.700800810184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45991.700800810184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45991.700800810184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45991.700800810184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45991.700800810184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45991.700800810184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45991.700800810184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45991.700800810184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45991.700800810184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45991.700800810184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45991.700800810184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45991.700800810184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45991.700800810184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45991.700800810184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45991.700800810184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45991.700800810184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45991.700800810184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45991.700800810184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45991.700800810184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45991.700800810184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45991.700800810184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45991.700800810184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45991.700800810184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45991.700800810184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45991.700800810184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45991.700800810184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45991.700800810184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45991.700800810184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45991.700800810184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45991.700800810184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45991.700800810184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45991.700800810184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45991.700800810184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45991.700800810184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45991.700800810184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45991.700800810184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45991.700800810184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45991.700800810184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45991.700800810184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45991.700800810184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45991.700800810184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45991.700800810184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45991.700800810184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45991.700800810184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45991.700800810184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45991.700800810184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45991.700800810184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45991.700800810184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45991.700800810184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45991.700800810184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45991.700800810184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45991.700800810184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45991.700800810184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45991.700800810184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45991.700800810184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45991.700800810184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45991.700800810184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45991.700800810184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45991.700800810184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45991.700800810184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45991.700800810184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45991.700800810184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45991.700800810184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45991.700800810184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45991.700800810184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45991.700800810184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45991.700800810184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45991.700800810184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45991.700800810184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45991.700800810184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45991.700800810184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45991.700800810184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45991.700800810184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45991.700800810184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45991.700800810184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45991.700800810184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45991.700800810184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45991.700800810184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45991.700800810184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45991.700800810184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45991.700800810184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45991.700800810184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45991.700800810184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45991.700800810184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45991.700800810184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45991.700800810184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45991.700800810184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45991.700800810184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45991.700800810184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45991.700800810184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45991.700800810184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45991.700800810184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45991.700800810184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45991.700800810184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45991.700800810184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45991.700800810184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45991.700800810184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45991.700800810184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45991.700800810184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45991.700800810184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45991.700800810184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45991.700800810184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45991.700800810184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45991.700800810184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45991.700800810184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45991.700800810184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45991.700800810184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45991.700800810184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45991.700800810184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45991.700800810184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45991.700800810184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45991.700800810184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45991.700800810184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45991.700800810184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45991.700800810184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45991.700800810184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45991.700800810184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45991.700800810184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45991.700800810184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45991.700800810184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45991.700800810184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45991.700800810184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45991.700800810184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45991.700800810184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45991.700800810184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45991.700800810184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45991.700800810184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45991.700800810184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45991.700800810184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45991.700800810184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45991.700800810184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45991.700800810184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45991.700800810184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45991.700800810184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45991.700800810184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45991.700800810184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45991.700800810184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45991.700800810184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45991.700800810184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45991.700800810184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45991.700800810184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45991.700800810184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45991.700800810184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45991.700800810184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45991.700800810184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45991.700800810184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45991.700800810184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45991.700800810184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45991.700800810184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45991.700800810184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45991.700800810184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45991.700800810184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45991.700800810184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45991.700800810184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45991.700800810184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45991.700800810184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45991.700800810184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45991.700800810184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45991.700800810184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45991.700800810184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45991.700800810184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45991.700800810184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45991.700800810184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45991.700800810184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45991.700800810184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45991.700800810184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45991.700800810184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45991.700800810184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45991.700800810184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45991.700800810184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45991.700800810184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45991.700800810184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45991.700800810184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45991.700800810184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45991.700800810184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45991.700800810184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45991.700800810184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45991.700800810184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45991.700800810184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45991.700800810184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45991.700800810184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45991.700800810184</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288.22008310184901</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38454</v>
      </c>
      <c r="E3" s="91" t="s">
        <v>39106</v>
      </c>
      <c r="F3" s="92">
        <v>45991.625289351854</v>
      </c>
      <c r="G3" s="93">
        <f t="shared" ref="G3:G35" ca="1" si="0">IFERROR(NOW()-F3,"")</f>
        <v>7.5511342591198627E-2</v>
      </c>
      <c r="H3" s="92">
        <v>45990.97724537037</v>
      </c>
      <c r="I3" s="110" t="str">
        <f>IFERROR(VLOOKUP(D3,DB!A:F,6,0),"")</f>
        <v>SCECO</v>
      </c>
      <c r="J3" s="110" t="str">
        <f>IFERROR(VLOOKUP(D3,DB!A:G,7,0),"")</f>
        <v>Good</v>
      </c>
      <c r="K3" s="94" t="s">
        <v>39197</v>
      </c>
      <c r="L3" s="88" t="str">
        <f>IFERROR(VLOOKUP(D3,DB!A:I,9,0),"")</f>
        <v>Latis</v>
      </c>
    </row>
    <row r="4" spans="1:16" ht="15" customHeight="1">
      <c r="A4" s="110"/>
      <c r="B4" s="110" t="str">
        <f>IFERROR(VLOOKUP(D4,DB!A:K,11,0),"")</f>
        <v/>
      </c>
      <c r="C4" s="90"/>
      <c r="D4" s="88"/>
      <c r="E4" s="91"/>
      <c r="F4" s="92"/>
      <c r="G4" s="93">
        <f t="shared" ca="1" si="0"/>
        <v>45991.700800694445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45991.700800694445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45991.700800694445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45991.700800694445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45991.700800694445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45991.700800694445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45991.700800694445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45991.700800694445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45991.700800694445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45991.700800694445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45991.700800694445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45991.700800694445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45991.700800694445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45991.700800694445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45991.700800694445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45991.700800694445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45991.700800694445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45991.700800694445</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45991.700800694445</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45991.700800694445</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45991.700800694445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45991.700800694445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45991.700800694445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45991.700800694445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45991.700800694445</v>
      </c>
      <c r="H28" s="92"/>
      <c r="I28" s="110" t="str">
        <f>IFERROR(VLOOKUP(D28,DB!A:F,6,0),"")</f>
        <v/>
      </c>
      <c r="J28" s="110" t="str">
        <f>IFERROR(VLOOKUP(D28,DB!A:G,7,0),"")</f>
        <v/>
      </c>
      <c r="K28" s="94"/>
      <c r="L28" s="88" t="str">
        <f>IFERROR(VLOOKUP(D28,DB!A:I,9,0),"")</f>
        <v/>
      </c>
    </row>
    <row r="29" spans="1:12" ht="15" customHeight="1">
      <c r="A29" s="110"/>
      <c r="B29" s="110" t="str">
        <f>IFERROR(VLOOKUP(D30,DB!A:K,11,0),"")</f>
        <v/>
      </c>
      <c r="C29" s="90"/>
      <c r="D29" s="150"/>
      <c r="E29" s="91"/>
      <c r="F29" s="92"/>
      <c r="G29" s="93">
        <f t="shared" ca="1" si="0"/>
        <v>45991.700800694445</v>
      </c>
      <c r="H29" s="92"/>
      <c r="I29" s="110" t="str">
        <f>IFERROR(VLOOKUP(D30,DB!A:F,6,0),"")</f>
        <v/>
      </c>
      <c r="J29" s="110" t="str">
        <f>IFERROR(VLOOKUP(D30,DB!A:G,7,0),"")</f>
        <v/>
      </c>
      <c r="K29" s="94"/>
      <c r="L29" s="88" t="str">
        <f>IFERROR(VLOOKUP(D30,DB!A:I,9,0),"")</f>
        <v/>
      </c>
    </row>
    <row r="30" spans="1:12" ht="15" customHeight="1">
      <c r="A30" s="110"/>
      <c r="B30" s="110" t="str">
        <f>IFERROR(VLOOKUP(#REF!,DB!A:K,11,0),"")</f>
        <v/>
      </c>
      <c r="C30" s="90"/>
      <c r="D30" s="88"/>
      <c r="E30" s="91"/>
      <c r="F30" s="92"/>
      <c r="G30" s="93">
        <f t="shared" ca="1" si="0"/>
        <v>45991.700800694445</v>
      </c>
      <c r="H30" s="92"/>
      <c r="I30" s="110" t="str">
        <f>IFERROR(VLOOKUP(#REF!,DB!A:F,6,0),"")</f>
        <v/>
      </c>
      <c r="J30" s="110" t="str">
        <f>IFERROR(VLOOKUP(#REF!,DB!A:G,7,0),"")</f>
        <v/>
      </c>
      <c r="K30" s="94"/>
      <c r="L30" s="88" t="str">
        <f>IFERROR(VLOOKUP(#REF!,DB!A:I,9,0),"")</f>
        <v/>
      </c>
    </row>
    <row r="31" spans="1:12" ht="15" customHeight="1">
      <c r="A31" s="110"/>
      <c r="B31" s="110" t="str">
        <f>IFERROR(VLOOKUP(D31,DB!A:K,11,0),"")</f>
        <v/>
      </c>
      <c r="C31" s="90"/>
      <c r="D31" s="88"/>
      <c r="E31" s="91"/>
      <c r="F31" s="92"/>
      <c r="G31" s="93">
        <f t="shared" ca="1" si="0"/>
        <v>45991.700800694445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45991.700800694445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45991.700800694445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45991.700800694445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45991.700800694445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45991.700800694445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45991.700800694445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45991.700800694445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45991.700800694445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45991.700800694445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45991.700800694445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45991.700800694445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45991.700800694445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45991.700800694445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45991.700800694445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45991.700800694445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45991.700800694445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45991.700800694445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45991.700800694445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45991.700800694445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45991.700800694445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45991.700800694445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45991.700800694445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45991.700800694445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45991.700800694445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45991.700800694445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45991.700800694445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45991.700800694445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45991.700800694445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45991.700800694445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45991.700800694445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45991.700800694445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45991.700800694445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45991.700800694445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45991.700800694445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45991.700800694445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45991.700800694445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45991.700800694445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45991.700800694445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45991.700800694445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45991.700800694445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45991.700800694445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45991.700800694445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45991.700800694445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45991.700800694445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45991.700800694445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45991.700800694445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45991.700800694445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45991.700800694445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45991.700800694445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45991.700800694445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45991.700800694445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45991.700800694445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45991.700800694445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45991.700800694445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45991.700800694445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45991.700800694445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45991.700800694445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45991.700800694445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45991.700800694445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45991.700800694445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45991.700800694445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45991.700800694445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45991.700800694445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45991.700800694445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45991.700800694445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45991.700800694445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45991.700800694445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45991.700800694445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45991.700800694445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45991.700800694445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45991.700800694445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45991.700800694445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45991.700800694445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45991.700800694445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45991.700800694445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45991.700800694445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45991.700800694445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45991.700800694445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45991.700800694445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45991.700800694445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45991.700800694445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45991.700800694445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45991.700800694445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45991.700800694445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45991.700800694445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45991.700800694445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45991.700800694445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45991.700800694445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45991.700800694445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45991.700800694445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45991.700800694445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45991.700800694445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45991.700800694445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45991.700800694445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45991.700800694445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45991.700800694445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45991.700800694445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45991.700800694445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45991.700800694445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45991.700800694445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45991.700800694445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45991.700800694445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45991.700800694445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45991.700800694445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45991.700800694445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45991.700800694445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45991.700800694445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45991.700800694445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45991.700800694445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45991.700800694445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45991.700800694445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45991.700800694445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45991.700800694445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45991.700800694445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45991.700800694445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45991.700800694445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45991.700800694445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45991.700800694445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45991.700800694445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45991.700800694445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45991.700800694445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45991.700800694445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45991.700800694445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45991.700800694445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45991.700800694445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45991.700800694445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45991.700800694445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45991.700800694445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45991.700800694445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45991.700800694445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45991.700800694445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45991.700800694445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27" ca="1" si="3">IFERROR(NOW()-F164,"")</f>
        <v>45991.700800694445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45991.700800694445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45991.700800694445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45991.700800694445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45991.700800694445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45991.700800694445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45991.700800694445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45991.700800694445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45991.700800694445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45991.700800694445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45991.700800694445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45991.700800694445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45991.700800694445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45991.700800694445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45991.700800694445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45991.700800694445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45991.700800694445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45991.700800694445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45991.700800694445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45991.700800694445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45991.700800694445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45991.700800694445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45991.700800694445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45991.700800694445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45991.700800694445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45991.700800694445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45991.700800694445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45991.700800694445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45991.700800694445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45991.700800694445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45991.700800694445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45991.700800694445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45991.700800694445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45991.700800694445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45991.700800694445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45991.700800694445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45991.700800694445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45991.700800694445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45991.700800694445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45991.700800694445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45991.700800694445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45991.700800694445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45991.700800694445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45991.700800694445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45991.700800694445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45991.700800694445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45991.700800694445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45991.700800694445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45991.700800694445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45991.700800694445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45991.700800694445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45991.700800694445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45991.700800694445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45991.700800694445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45991.700800694445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45991.700800694445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45991.700800694445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45991.700800694445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45991.700800694445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45991.700800694445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45991.700800694445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45991.700800694445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45991.700800694445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45991.700800694445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ref="G228:G273" ca="1" si="4">IFERROR(NOW()-F228,"")</f>
        <v>45991.700800694445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45991.700800694445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45991.700800694445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45991.700800694445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45991.700800694445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45991.700800694445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45991.700800694445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45991.700800694445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45991.700800694445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45991.700800694445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45991.700800694445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45991.700800694445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45991.700800694445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45991.700800694445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45991.700800694445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45991.700800694445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45991.700800694445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45991.700800694445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45991.700800694445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45991.700800694445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45991.700800694445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45991.700800694445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45991.700800694445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45991.700800694445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45991.700800694445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45991.700800694445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45991.700800694445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45991.700800694445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45991.700800694445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45991.700800694445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45991.700800694445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45991.700800694445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45991.700800694445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45991.700800694445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45991.700800694445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45991.700800694445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45991.700800694445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45991.700800694445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45991.700800694445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45991.700800694445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45991.700800694445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45991.700800694445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45991.700800694445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45991.700800694445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45991.700800694445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45991.700800694445</v>
      </c>
      <c r="H273" s="92"/>
      <c r="I273" s="110" t="str">
        <f>IFERROR(VLOOKUP(D273,DB!A:F,6,0),"")</f>
        <v/>
      </c>
      <c r="J273" s="110" t="str">
        <f>IFERROR(VLOOKUP(D273,DB!A:G,7,0),"")</f>
        <v/>
      </c>
      <c r="K273" s="94"/>
      <c r="L273" s="88" t="str">
        <f>IFERROR(VLOOKUP(D273,DB!A:I,9,0),"")</f>
        <v/>
      </c>
    </row>
  </sheetData>
  <dataValidations count="2">
    <dataValidation allowBlank="1" showInputMessage="1" showErrorMessage="1" sqref="E1" xr:uid="{A4F81451-56CC-4543-9497-104C4E44EE4B}"/>
    <dataValidation type="list" allowBlank="1" showInputMessage="1" showErrorMessage="1" sqref="E2:E2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7"/>
  <sheetViews>
    <sheetView workbookViewId="0">
      <selection activeCell="D10" sqref="D10"/>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99.868740509256895</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39187</v>
      </c>
      <c r="F3" s="38">
        <v>45926.188877314817</v>
      </c>
      <c r="G3" s="105">
        <f t="shared" ref="G3" ca="1" si="0">IFERROR(NOW()-F3,"")</f>
        <v>65.51192337962857</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39187</v>
      </c>
      <c r="F4" s="107">
        <v>45948.661111111112</v>
      </c>
      <c r="G4" s="108">
        <f t="shared" ref="G4" ca="1" si="1">IFERROR(NOW()-F4,"")</f>
        <v>43.039689583332802</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10.327502083331638</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45990.979907407411</v>
      </c>
      <c r="G6" s="135">
        <f ca="1">IFERROR(NOW()-F6,"")</f>
        <v>0.72089328703441424</v>
      </c>
      <c r="H6" s="38">
        <v>45990.988067129627</v>
      </c>
      <c r="I6" s="37" t="str">
        <f>IFERROR(VLOOKUP(D6,DB!A:F,6,0),"")</f>
        <v>SCECO</v>
      </c>
      <c r="J6" s="37" t="str">
        <f>IFERROR(VLOOKUP(D6,DB!A:G,7,0),"")</f>
        <v>Dead</v>
      </c>
      <c r="K6" s="37" t="s">
        <v>39207</v>
      </c>
      <c r="L6" s="37" t="str">
        <f>IFERROR(VLOOKUP(D6,DB!A:I,9,0),"")</f>
        <v>Latis</v>
      </c>
    </row>
    <row r="7" spans="1:13" ht="30.75">
      <c r="A7" s="37" t="s">
        <v>39208</v>
      </c>
      <c r="B7" s="37" t="str">
        <f>IFERROR(VLOOKUP(D7,DB!A:K,11,0),"")</f>
        <v>R5</v>
      </c>
      <c r="C7" s="37">
        <v>1</v>
      </c>
      <c r="D7" s="37" t="s">
        <v>38506</v>
      </c>
      <c r="E7" s="37" t="s">
        <v>39106</v>
      </c>
      <c r="F7" s="38">
        <v>45991.582870370374</v>
      </c>
      <c r="G7" s="135">
        <f ca="1">IFERROR(NOW()-F7,"")</f>
        <v>0.1179303240714944</v>
      </c>
      <c r="H7" s="38">
        <v>45991.576782407406</v>
      </c>
      <c r="I7" s="37" t="str">
        <f>IFERROR(VLOOKUP(D7,DB!A:F,6,0),"")</f>
        <v>SCECO</v>
      </c>
      <c r="J7" s="37" t="str">
        <f>IFERROR(VLOOKUP(D7,DB!A:G,7,0),"")</f>
        <v>Good</v>
      </c>
      <c r="K7" s="37" t="s">
        <v>39209</v>
      </c>
      <c r="L7" s="37" t="str">
        <f>IFERROR(VLOOKUP(D7,DB!A:I,9,0),"")</f>
        <v>Latis</v>
      </c>
    </row>
    <row r="8" spans="1:13">
      <c r="A8" s="37"/>
      <c r="B8" s="37" t="str">
        <f>IFERROR(VLOOKUP(D8,DB!A:K,11,0),"")</f>
        <v/>
      </c>
      <c r="C8" s="37"/>
      <c r="D8" s="37"/>
      <c r="E8" s="37"/>
      <c r="F8" s="38"/>
      <c r="G8" s="135">
        <f ca="1">IFERROR(NOW()-F8,"")</f>
        <v>45991.700800694445</v>
      </c>
      <c r="H8"/>
      <c r="I8" s="37" t="str">
        <f>IFERROR(VLOOKUP(D8,DB!A:F,6,0),"")</f>
        <v/>
      </c>
      <c r="J8" s="37" t="str">
        <f>IFERROR(VLOOKUP(D8,DB!A:G,7,0),"")</f>
        <v/>
      </c>
      <c r="K8" s="37"/>
      <c r="L8" s="37" t="str">
        <f>IFERROR(VLOOKUP(D8,DB!A:I,9,0),"")</f>
        <v/>
      </c>
    </row>
    <row r="9" spans="1:13">
      <c r="A9" s="37"/>
      <c r="B9" s="37" t="str">
        <f>IFERROR(VLOOKUP(D9,DB!A:K,11,0),"")</f>
        <v/>
      </c>
      <c r="C9" s="37"/>
      <c r="D9"/>
      <c r="E9" s="37"/>
      <c r="F9" s="38"/>
      <c r="G9" s="135">
        <f ca="1">IFERROR(NOW()-F9,"")</f>
        <v>45991.700800694445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45991.700800694445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45991.700800694445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45991.700800694445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45991.700800694445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45991.700800694445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45991.700800694445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45991.700800694445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45991.700800694445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45991.700800694445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45991.700800694445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45991.700800694445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45991.700800694445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45991.700800694445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05">
        <f ca="1">IFERROR(NOW()-F23,"")</f>
        <v>45991.700800694445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05">
        <f ca="1">IFERROR(NOW()-F24,"")</f>
        <v>45991.700800694445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45991.700800694445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45991.700800694445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45991.700800694445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45991.700800694445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45991.700800694445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45991.700800694445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45991.700800694445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45991.700800694445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45991.700800694445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45991.700800694445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45991.700800694445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45991.700800694445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45991.700800694445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45991.700800694445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45991.700800694445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45991.700800694445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45991.700800694445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45991.700800694445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45991.700800694445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45991.700800694445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45991.700800694445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45991.700800694445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45991.700800694445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45991.700800694445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45991.700800694445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45991.700800694445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45991.700800694445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45991.700800694445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45991.700800694445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45991.700800694445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45991.700800694445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45991.700800694445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45991.700800694445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45991.700800694445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45991.700800694445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45991.700800694445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45991.700800694445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45991.700800694445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45991.700800694445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45991.700800694445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45991.700800694445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45991.700800694445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45991.700800694445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45991.700800694445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45991.700800694445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45991.700800694445</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45991.700800694445</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45991.700800694445</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45991.700800694445</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45991.700800694445</v>
      </c>
      <c r="H74" s="38"/>
      <c r="I74" s="37" t="str">
        <f>IFERROR(VLOOKUP(D74,DB!A:F,6,0),"")</f>
        <v/>
      </c>
      <c r="J74" s="37" t="str">
        <f>IFERROR(VLOOKUP(D74,DB!A:G,7,0),"")</f>
        <v/>
      </c>
      <c r="K74" s="37"/>
      <c r="L74" s="37" t="str">
        <f>IFERROR(VLOOKUP(D74,DB!A:I,9,0),"")</f>
        <v/>
      </c>
    </row>
    <row r="75" spans="1:12">
      <c r="A75" s="37"/>
      <c r="B75" s="37" t="str">
        <f>IFERROR(VLOOKUP(D75,DB!A:K,11,0),"")</f>
        <v/>
      </c>
      <c r="C75" s="37"/>
      <c r="D75" s="37"/>
      <c r="E75" s="37"/>
      <c r="F75" s="38"/>
      <c r="G75" s="135">
        <f ca="1">IFERROR(NOW()-F75,"")</f>
        <v>45991.700800694445</v>
      </c>
      <c r="H75" s="38"/>
      <c r="I75" s="37" t="str">
        <f>IFERROR(VLOOKUP(D75,DB!A:F,6,0),"")</f>
        <v/>
      </c>
      <c r="J75" s="37" t="str">
        <f>IFERROR(VLOOKUP(D75,DB!A:G,7,0),"")</f>
        <v/>
      </c>
      <c r="K75" s="37"/>
      <c r="L75" s="37" t="str">
        <f>IFERROR(VLOOKUP(D75,DB!A:I,9,0),"")</f>
        <v/>
      </c>
    </row>
    <row r="76" spans="1:12">
      <c r="A76" s="37"/>
      <c r="B76" s="37" t="str">
        <f>IFERROR(VLOOKUP(D76,DB!A:K,11,0),"")</f>
        <v/>
      </c>
      <c r="C76" s="37"/>
      <c r="D76" s="37"/>
      <c r="E76" s="37"/>
      <c r="F76" s="38"/>
      <c r="G76" s="135">
        <f ca="1">IFERROR(NOW()-F76,"")</f>
        <v>45991.700800694445</v>
      </c>
      <c r="H76" s="38"/>
      <c r="I76" s="37" t="str">
        <f>IFERROR(VLOOKUP(D76,DB!A:F,6,0),"")</f>
        <v/>
      </c>
      <c r="J76" s="37" t="str">
        <f>IFERROR(VLOOKUP(D76,DB!A:G,7,0),"")</f>
        <v/>
      </c>
      <c r="K76" s="37"/>
      <c r="L76" s="37" t="str">
        <f>IFERROR(VLOOKUP(D76,DB!A:I,9,0),"")</f>
        <v/>
      </c>
    </row>
    <row r="77" spans="1:12">
      <c r="A77" s="151"/>
      <c r="B77" s="151" t="str">
        <f>IFERROR(VLOOKUP(D77,DB!A:K,11,0),"")</f>
        <v/>
      </c>
      <c r="C77" s="151"/>
      <c r="D77" s="151"/>
      <c r="E77" s="151"/>
      <c r="F77" s="152"/>
      <c r="G77" s="153">
        <f ca="1">IFERROR(NOW()-F77,"")</f>
        <v>45991.700800694445</v>
      </c>
      <c r="H77" s="152"/>
      <c r="I77" s="151" t="str">
        <f>IFERROR(VLOOKUP(D77,DB!A:F,6,0),"")</f>
        <v/>
      </c>
      <c r="J77" s="151" t="str">
        <f>IFERROR(VLOOKUP(D77,DB!A:G,7,0),"")</f>
        <v/>
      </c>
      <c r="K77" s="151"/>
      <c r="L77" s="151" t="str">
        <f>IFERROR(VLOOKUP(D77,DB!A:I,9,0),"")</f>
        <v/>
      </c>
    </row>
  </sheetData>
  <dataValidations count="2">
    <dataValidation allowBlank="1" showInputMessage="1" showErrorMessage="1" sqref="E1" xr:uid="{920C6338-E771-4DAE-8C89-92A9093EA4DE}"/>
    <dataValidation type="list" allowBlank="1" showInputMessage="1" showErrorMessage="1" sqref="E2:E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3"/>
  <sheetViews>
    <sheetView tabSelected="1"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v>
      </c>
      <c r="D2" s="119" t="s">
        <v>34755</v>
      </c>
      <c r="E2" s="106" t="s">
        <v>39106</v>
      </c>
      <c r="F2" s="121"/>
      <c r="G2" s="72">
        <f ca="1">IFERROR(NOW()-F2,"-")</f>
        <v>45991.700800694445</v>
      </c>
      <c r="H2" s="121"/>
      <c r="I2" s="119" t="str">
        <f>IFERROR(VLOOKUP(D2,DB!A:F,6,0),"")</f>
        <v>SCECO</v>
      </c>
      <c r="J2" s="119" t="str">
        <f>IFERROR(VLOOKUP(D2,DB!A:G,7,0),"")</f>
        <v>Dead</v>
      </c>
      <c r="K2" s="122" t="s">
        <v>39211</v>
      </c>
      <c r="L2" s="137" t="str">
        <f>IFERROR(VLOOKUP(D2,DB!A:I,9,0),"")</f>
        <v>Latis</v>
      </c>
    </row>
    <row r="3" spans="1:16382" ht="31.5" customHeight="1">
      <c r="A3" s="118"/>
      <c r="B3" s="119" t="str">
        <f>IFERROR(VLOOKUP(D3,DB!A:K,11,0),"")</f>
        <v/>
      </c>
      <c r="C3" s="120"/>
      <c r="D3" s="119"/>
      <c r="E3" s="106"/>
      <c r="F3" s="121"/>
      <c r="G3" s="72">
        <f ca="1">IFERROR(NOW()-F3,"-")</f>
        <v>45991.700800694445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45991.700800694445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45991.700800694445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45991.700800694445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45991.700800694445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45991.700800694445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45991.700800694445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45991.700800694445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45991.700800694445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45991.700800694445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45991.700800694445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45991.700800694445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45991.700800694445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45991.700800694445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45991.700800694445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45991.700800694445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45991.700800694445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45991.700800694445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45991.700800694445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45991.700800694445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45991.700800694445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45991.700800694445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45991.700800694445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45991.700800694445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45991.700800694445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45991.700800694445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45991.700800694445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45991.700800694445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45991.700800694445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45991.700800694445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45991.700800694445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45991.700800694445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45991.700800694445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45991.700800694445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45991.700800694445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45991.700800694445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45991.700800694445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45991.700800694445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45991.700800694445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45991.700800694445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45991.700800694445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45991.700800694445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45991.700800694445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45991.700800694445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45991.700800694445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45991.700800694445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45991.700800694445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45991.700800694445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45991.700800694445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45991.700800694445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45991.700800694445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45991.700800694445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45991.700800694445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45991.700800694445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45991.700800694445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45991.700800694445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45991.700800694445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45991.700800694445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45991.700800694445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45991.700800694445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45991.700800694445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45991.700800694445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45991.700800694445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45991.700800694445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45991.700800694445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45991.700800694445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45991.700800694445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45991.700800694445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45991.700800694445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45991.700800694445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45991.700800694445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45991.700800694445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45991.700800694445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45991.700800694445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45991.700800694445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45991.700800694445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45991.700800694445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45991.700800694445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45991.700800694445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45991.700800694445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45991.700800694445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45991.700800694445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45991.700800694445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45991.700800694445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45991.700800694445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45991.700800694445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45991.700800694445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45991.700800694445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45991.700800694445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45991.700800694445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45991.700800694445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45991.700800694445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45991.700800694445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45991.700800694445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45991.700800694445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45991.700800694445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45991.700800694445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45991.700800694445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45991.700800694445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45991.700800694445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45991.700800694445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45991.700800694445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45991.700800694445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45991.700800694445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45991.700800694445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45991.700800694445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45991.700800694445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45991.700800694445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45991.700800694445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45991.700800694445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45991.700800694445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45991.700800694445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45991.700800694445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45991.700800694445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45991.700800694445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45991.700800694445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45991.700800694445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45991.700800694445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45991.700800694445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45991.700800694445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45991.700800694445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45991.700800694445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45991.700800694445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45991.700800694445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45991.700800694445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45991.700800694445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45991.700800694445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45991.700800694445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45991.700800694445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45991.700800694445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45991.700800694445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45991.700800694445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45991.700800694445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45991.700800694445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45991.700800694445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45991.700800694445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45991.700800694445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45991.700800694445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45991.700800694445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45991.700800694445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45991.700800694445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45991.700800694445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45991.700800694445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45991.700800694445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45991.700800694445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45991.700800694445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45991.700800694445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45991.700800694445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45991.700800694445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45991.700800694445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45991.700800694445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45991.700800694445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45991.700800694445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45991.700800694445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45991.700800694445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45991.700800694445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45991.700800694445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45991.700800694445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45991.700800694445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45991.700800694445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45991.700800694445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45991.700800694445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45991.700800694445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45991.700800694445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45991.700800694445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45991.700800694445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45991.700800694445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45991.700800694445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45991.700800694445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45991.700800694445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45991.700800694445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45991.700800694445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45991.700800694445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45991.700800694445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45991.700800694445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45991.700800694445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45991.700800694445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45991.700800694445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45991.700800694445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45991.700800694445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45991.700800694445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45991.700800694445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45991.700800694445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45991.700800694445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45991.700800694445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45991.700800694445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45991.700800694445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45991.700800694445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45991.700800694445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45991.700800694445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45991.700800694445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45991.700800694445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45991.700800694445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45991.700800694445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45991.700800694445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45991.700800694445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45991.700800694445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45991.700800694445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45991.700800694445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45991.700800694445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45991.700800694445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45991.700800694445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45991.700800694445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45991.700800694445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45991.700800694445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45991.700800694445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45991.700800694445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45991.700800694445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45991.700800694445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45991.700800694445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45991.700800694445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45991.700800694445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45991.700800694445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45991.700800694445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45991.700800694445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45991.700800694445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45991.700800694445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45991.700800694445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45991.700800694445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45991.700800694445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45991.700800694445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45991.700800694445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45991.700800694445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45991.700800694445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45991.700800694445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45991.700800694445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45991.700800694445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45991.700800694445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45991.700800694445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45991.700800694445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45991.700800694445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45991.700800694445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45991.700800694445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45991.700800694445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45991.700800694445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45991.700800694445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45991.700800694445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45991.700800694445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45991.700800694445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45991.700800694445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45991.700800694445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45991.700800694445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45991.700800694445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45991.700800694445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45991.700800694445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45991.700800694445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45991.700800694445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45991.700800694445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45991.700800694445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45991.700800694445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45991.700800694445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45991.700800694445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45991.700800694445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45991.700800694445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45991.700800694445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45991.700800694445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45991.700800694445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45991.700800694445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45991.700800694445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45991.700800694445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45991.700800694445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45991.700800694445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45991.700800694445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45991.700800694445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45991.700800694445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45991.700800694445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45991.700800694445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45991.700800694445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45991.700800694445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45991.700800694445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45991.700800694445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45991.700800694445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45991.700800694445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45991.700800694445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45991.700800694445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45991.700800694445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45991.700800694445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45991.700800694445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45991.700800694445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45991.700800694445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45991.700800694445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45991.700800694445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45991.700800694445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45991.700800694445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45991.700800694445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45991.700800694445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45991.700800694445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45991.700800694445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45991.700800694445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45991.700800694445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45991.700800694445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45991.700800694445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45991.700800694445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45991.700800694445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45991.700800694445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45991.700800694445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45991.700800694445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45991.700800694445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45991.700800694445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45991.700800694445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45991.700800694445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45991.700800694445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45991.700800694445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45991.700800694445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45991.700800694445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45991.700800694445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45991.700800694445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45991.700800694445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45991.700800694445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45991.700800694445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45991.700800694445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45991.700800694445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45991.700800694445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45991.700800694445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45991.700800694445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45991.700800694445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45991.700800694445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45991.700800694445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45991.700800694445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45991.700800694445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45991.700800694445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45991.700800694445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45991.700800694445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45991.700800694445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45991.700800694445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45991.700800694445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45991.700800694445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45991.700800694445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45991.700800694445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45991.700800694445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45991.700800694445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45991.700800694445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45991.700800694445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45991.700800694445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45991.700800694445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45991.700800694445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45991.700800694445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45991.700800694445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45991.700800694445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45991.700800694445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45991.700800694445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45991.700800694445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45991.700800694445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45991.700800694445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45991.700800694445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45991.700800694445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45991.700800694445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45991.700800694445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45991.700800694445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45991.700800694445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45991.700800694445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45991.700800694445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45991.700800694445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45991.700800694445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45991.700800694445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45991.700800694445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45991.700800694445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45991.700800694445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45991.700800694445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45991.700800694445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45991.700800694445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45991.700800694445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45991.700800694445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45991.700800694445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45991.700800694445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45991.700800694445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45991.700800694445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45991.700800694445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45991.700800694445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45991.700800694445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45991.700800694445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45991.700800694445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45991.700800694445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45991.700800694445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45991.700800694445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45991.700800694445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45991.700800694445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45991.700800694445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45991.700800694445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45991.700800694445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45991.700800694445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45991.700800694445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45991.700800694445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45991.700800694445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45991.700800694445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45991.700800694445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45991.700800694445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45991.700800694445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45991.700800694445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45991.700800694445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45991.700800694445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45991.700800694445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45991.700800694445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45991.700800694445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45991.700800694445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45991.700800694445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45991.700800694445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45991.700800694445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45991.700800694445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45991.700800694445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45991.700800694445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45991.700800694445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45991.700800694445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45991.700800694445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45991.700800694445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45991.700800694445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45991.700800694445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45991.700800694445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45991.700800694445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45991.700800694445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45991.700800694445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45991.700800694445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45991.700800694445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45991.700800694445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45991.700800694445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45991.700800694445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45991.700800694445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45991.700800694445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45991.700800694445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45991.700800694445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45991.700800694445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45991.700800694445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45991.700800694445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45991.700800694445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45991.700800694445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45991.700800694445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45991.700800694445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45991.700800694445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45991.700800694445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45991.700800694445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45991.700800694445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45991.700800694445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45991.700800694445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45991.700800694445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45991.700800694445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45991.700800694445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45991.700800694445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45991.700800694445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45991.700800694445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45991.700800694445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45991.700800694445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45991.700800694445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45991.700800694445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45991.700800694445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45991.700800694445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45991.700800694445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45991.700800694445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45991.700800694445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45991.700800694445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45991.700800694445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45991.700800694445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45991.700800694445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45991.700800694445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45991.700800694445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45991.700800694445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45991.700800694445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45991.700800694445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45991.700800694445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45991.700800694445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45991.700800694445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45991.700800694445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45991.700800694445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45991.700800694445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45991.700800694445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45991.700800694445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45991.700800694445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45991.700800694445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45991.700800694445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45991.700800694445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45991.700800694445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45991.700800694445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45991.700800694445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45991.700800694445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45991.700800694445</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45991.700800694445</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45991.700800694445</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45991.700800694445</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45991.700800694445</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45991.700800694445</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45991.700800694445</v>
      </c>
      <c r="H482" s="121"/>
      <c r="I482" s="119" t="str">
        <f>IFERROR(VLOOKUP(D482,DB!A:F,6,0),"")</f>
        <v/>
      </c>
      <c r="J482" s="119" t="str">
        <f>IFERROR(VLOOKUP(D482,DB!A:G,7,0),"")</f>
        <v/>
      </c>
      <c r="K482" s="122"/>
      <c r="L482" s="137" t="str">
        <f>IFERROR(VLOOKUP(D482,DB!A:I,9,0),"")</f>
        <v/>
      </c>
    </row>
    <row r="483" spans="1:12" ht="31.5" customHeight="1">
      <c r="A483" s="143"/>
      <c r="B483" s="144" t="str">
        <f>IFERROR(VLOOKUP(D483,DB!A:K,11,0),"")</f>
        <v/>
      </c>
      <c r="C483" s="145"/>
      <c r="D483" s="144"/>
      <c r="E483" s="142"/>
      <c r="F483" s="146"/>
      <c r="G483" s="147">
        <f ca="1">IFERROR(NOW()-F483,"-")</f>
        <v>45991.700800694445</v>
      </c>
      <c r="H483" s="146"/>
      <c r="I483" s="144" t="str">
        <f>IFERROR(VLOOKUP(D483,DB!A:F,6,0),"")</f>
        <v/>
      </c>
      <c r="J483" s="144" t="str">
        <f>IFERROR(VLOOKUP(D483,DB!A:G,7,0),"")</f>
        <v/>
      </c>
      <c r="K483" s="148"/>
      <c r="L483" s="149" t="str">
        <f>IFERROR(VLOOKUP(D483,DB!A:I,9,0),"")</f>
        <v/>
      </c>
    </row>
  </sheetData>
  <dataValidations count="2">
    <dataValidation allowBlank="1" showInputMessage="1" showErrorMessage="1" sqref="E1" xr:uid="{9E1BC488-8814-4F8A-8DBE-742B3278AB71}"/>
    <dataValidation type="list" allowBlank="1" showInputMessage="1" showErrorMessage="1" sqref="E2:E4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2025-11-30T13:49:10Z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